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Sheet1!$A$2:$G$236</definedName>
  </definedNames>
  <calcPr calcId="144525"/>
</workbook>
</file>

<file path=xl/calcChain.xml><?xml version="1.0" encoding="utf-8"?>
<calcChain xmlns="http://schemas.openxmlformats.org/spreadsheetml/2006/main">
  <c r="D8" i="1" l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E31" i="1"/>
  <c r="E39" i="1"/>
  <c r="E44" i="1"/>
  <c r="E50" i="1"/>
  <c r="E63" i="1"/>
  <c r="E72" i="1"/>
  <c r="E84" i="1"/>
  <c r="E106" i="1"/>
  <c r="E122" i="1"/>
  <c r="E144" i="1"/>
  <c r="E164" i="1"/>
  <c r="E177" i="1"/>
  <c r="E189" i="1"/>
  <c r="E199" i="1"/>
  <c r="B94" i="1"/>
  <c r="B95" i="1"/>
  <c r="B96" i="1"/>
  <c r="B97" i="1" s="1"/>
  <c r="B98" i="1" s="1"/>
  <c r="B99" i="1" s="1"/>
  <c r="B100" i="1" s="1"/>
  <c r="B101" i="1" s="1"/>
  <c r="B102" i="1"/>
  <c r="B103" i="1" s="1"/>
  <c r="B104" i="1" s="1"/>
  <c r="B105" i="1" s="1"/>
  <c r="B20" i="1"/>
  <c r="B21" i="1" s="1"/>
  <c r="B22" i="1" s="1"/>
  <c r="B23" i="1" s="1"/>
  <c r="B24" i="1"/>
  <c r="B25" i="1" s="1"/>
  <c r="B26" i="1" s="1"/>
  <c r="B27" i="1" s="1"/>
  <c r="B28" i="1" s="1"/>
  <c r="B29" i="1" s="1"/>
  <c r="B30" i="1" s="1"/>
  <c r="B32" i="1" s="1"/>
  <c r="B33" i="1" s="1"/>
  <c r="B34" i="1" s="1"/>
  <c r="B35" i="1" s="1"/>
  <c r="B36" i="1" s="1"/>
  <c r="B37" i="1" s="1"/>
  <c r="B38" i="1" s="1"/>
  <c r="D19" i="1" l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H18" i="1"/>
  <c r="D42" i="1" l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I41" i="1"/>
</calcChain>
</file>

<file path=xl/sharedStrings.xml><?xml version="1.0" encoding="utf-8"?>
<sst xmlns="http://schemas.openxmlformats.org/spreadsheetml/2006/main" count="238" uniqueCount="62">
  <si>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</si>
  <si>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</si>
  <si>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</si>
  <si>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</si>
  <si>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</si>
  <si>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</si>
  <si>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</si>
  <si>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</si>
  <si>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Payment</t>
  </si>
  <si>
    <t>Issuance Costs</t>
  </si>
  <si>
    <t>November Dividends</t>
  </si>
  <si>
    <t>NEF Cyberlearning</t>
  </si>
  <si>
    <t>Tri-State Reprographics, Inc.</t>
  </si>
  <si>
    <t>Urban Engineers, Inc.</t>
  </si>
  <si>
    <t>RediCheck International, Inc.</t>
  </si>
  <si>
    <t>Void</t>
  </si>
  <si>
    <t>Hill Engineering, Inc.</t>
  </si>
  <si>
    <t>John Gregory</t>
  </si>
  <si>
    <t>Building Specialties-Erie</t>
  </si>
  <si>
    <t>BES QZAB Account Activity</t>
  </si>
  <si>
    <t>Underwriters Discount</t>
  </si>
  <si>
    <t>Bond Counsel Fee and Expenses</t>
  </si>
  <si>
    <t>Solicitor</t>
  </si>
  <si>
    <t>Financial Advisory Fees</t>
  </si>
  <si>
    <t>Rating Fee</t>
  </si>
  <si>
    <t>Official Statement Printing</t>
  </si>
  <si>
    <t>Paying Agent</t>
  </si>
  <si>
    <t>Standard &amp; Poor's CUSIP</t>
  </si>
  <si>
    <t>PLGIT Beginning Balance</t>
  </si>
  <si>
    <t>Birkmire Trucking/Big Box Rentals</t>
  </si>
  <si>
    <t>GovConnection</t>
  </si>
  <si>
    <t>Farmington Township</t>
  </si>
  <si>
    <t>Building Inspection Underwriters of PA</t>
  </si>
  <si>
    <t>Xerox Audio Visual Solutions, Inc.</t>
  </si>
  <si>
    <t>OpenArc</t>
  </si>
  <si>
    <t>E.E. Austin &amp; Son, Inc.</t>
  </si>
  <si>
    <t>Blackhawk Neff</t>
  </si>
  <si>
    <t>Canfield Development, Inc.</t>
  </si>
  <si>
    <t>Commercial Appliance Contracts</t>
  </si>
  <si>
    <t>Microbac Laboratories, Inc.</t>
  </si>
  <si>
    <t>R.A. Greig Equipment Co.</t>
  </si>
  <si>
    <t>Wm. T. Spaeder</t>
  </si>
  <si>
    <t>Rabe Environmental Systems</t>
  </si>
  <si>
    <t>Journal</t>
  </si>
  <si>
    <t>Interest/Amortization</t>
  </si>
  <si>
    <t>Prints &amp; More by Holly</t>
  </si>
  <si>
    <t>Void Check 159</t>
  </si>
  <si>
    <t>James P. Hunter PE, PLS</t>
  </si>
  <si>
    <t>Warren County School District</t>
  </si>
  <si>
    <t>Allied Fire Protection Systems</t>
  </si>
  <si>
    <t>John H. Robinson Testing</t>
  </si>
  <si>
    <t>Dennis LaMonica</t>
  </si>
  <si>
    <t>SJB Services, Inc.</t>
  </si>
  <si>
    <t>Void Check 190</t>
  </si>
  <si>
    <t>Void Check 189</t>
  </si>
  <si>
    <t>Hallstrom-Clark Electric</t>
  </si>
  <si>
    <t>Scobell Company, Inc.</t>
  </si>
  <si>
    <t>Hudson Construction, Inc.</t>
  </si>
  <si>
    <t>Kimball Environmental</t>
  </si>
  <si>
    <t>Bulders' Hardware</t>
  </si>
  <si>
    <t>Builders' Hardware and Specialty</t>
  </si>
  <si>
    <t>John F. Gregory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</si>
</sst>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1" fontId="10" fillId="0" borderId="20" xfId="0" applyNumberFormat="1" applyFont="1" applyBorder="1" applyAlignment="1">
      <alignment horizontal="center" vertical="center" textRotation="90"/>
    </xf>
    <xf numFmtId="1" fontId="10" fillId="0" borderId="7" xfId="0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8" fontId="4" fillId="0" borderId="22" xfId="1" applyNumberFormat="1" applyFont="1" applyBorder="1" applyAlignment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abSelected="1" topLeftCell="B1" workbookViewId="0">
      <pane ySplit="6" topLeftCell="A210" activePane="bottomLeft" state="frozen"/>
      <selection pane="bottomLeft" activeCell="E222" sqref="E222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6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19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8</v>
      </c>
      <c r="G6" s="43" t="s">
        <v>3</v>
      </c>
    </row>
    <row r="7" spans="1:7" ht="16.5" customHeight="1" thickTop="1" x14ac:dyDescent="0.3">
      <c r="A7" s="22"/>
      <c r="B7" s="59" t="s">
        <v>9</v>
      </c>
      <c r="C7" s="47" t="s">
        <v>5</v>
      </c>
      <c r="D7" s="23"/>
      <c r="E7" s="24"/>
      <c r="F7" s="49"/>
      <c r="G7" s="25">
        <v>23180000</v>
      </c>
    </row>
    <row r="8" spans="1:7" ht="15.75" x14ac:dyDescent="0.3">
      <c r="A8" s="26"/>
      <c r="B8" s="60"/>
      <c r="C8" s="48" t="s">
        <v>20</v>
      </c>
      <c r="D8" s="19">
        <f>G7</f>
        <v>23180000</v>
      </c>
      <c r="E8" s="18"/>
      <c r="F8" s="49">
        <v>127263.19</v>
      </c>
      <c r="G8" s="29">
        <f>D8+E8-F8</f>
        <v>23052736.809999999</v>
      </c>
    </row>
    <row r="9" spans="1:7" ht="31.5" x14ac:dyDescent="0.3">
      <c r="A9" s="26"/>
      <c r="B9" s="60"/>
      <c r="C9" s="48" t="s">
        <v>21</v>
      </c>
      <c r="D9" s="19">
        <f t="shared" ref="D9:D48" si="0">G8</f>
        <v>23052736.809999999</v>
      </c>
      <c r="E9" s="18"/>
      <c r="F9" s="49">
        <v>25500</v>
      </c>
      <c r="G9" s="29">
        <f t="shared" ref="G9:G46" si="1">D9+E9-F9</f>
        <v>23027236.809999999</v>
      </c>
    </row>
    <row r="10" spans="1:7" ht="15.75" x14ac:dyDescent="0.3">
      <c r="A10" s="26"/>
      <c r="B10" s="60"/>
      <c r="C10" s="48" t="s">
        <v>22</v>
      </c>
      <c r="D10" s="19">
        <f t="shared" si="0"/>
        <v>23027236.809999999</v>
      </c>
      <c r="E10" s="18"/>
      <c r="F10" s="49">
        <v>14000</v>
      </c>
      <c r="G10" s="29">
        <f t="shared" si="1"/>
        <v>23013236.809999999</v>
      </c>
    </row>
    <row r="11" spans="1:7" ht="15.75" x14ac:dyDescent="0.3">
      <c r="A11" s="26"/>
      <c r="B11" s="60"/>
      <c r="C11" s="48" t="s">
        <v>23</v>
      </c>
      <c r="D11" s="19">
        <f t="shared" si="0"/>
        <v>23013236.809999999</v>
      </c>
      <c r="E11" s="18"/>
      <c r="F11" s="49">
        <v>98661.07</v>
      </c>
      <c r="G11" s="29">
        <f t="shared" si="1"/>
        <v>22914575.739999998</v>
      </c>
    </row>
    <row r="12" spans="1:7" ht="15.75" x14ac:dyDescent="0.3">
      <c r="A12" s="26"/>
      <c r="B12" s="60"/>
      <c r="C12" s="48" t="s">
        <v>24</v>
      </c>
      <c r="D12" s="19">
        <f t="shared" si="0"/>
        <v>22914575.739999998</v>
      </c>
      <c r="E12" s="18"/>
      <c r="F12" s="49">
        <v>15000</v>
      </c>
      <c r="G12" s="29">
        <f t="shared" si="1"/>
        <v>22899575.739999998</v>
      </c>
    </row>
    <row r="13" spans="1:7" ht="15.75" x14ac:dyDescent="0.3">
      <c r="A13" s="30"/>
      <c r="B13" s="60"/>
      <c r="C13" s="48" t="s">
        <v>24</v>
      </c>
      <c r="D13" s="19">
        <f t="shared" si="0"/>
        <v>22899575.739999998</v>
      </c>
      <c r="E13" s="18"/>
      <c r="F13" s="49">
        <v>10850</v>
      </c>
      <c r="G13" s="29">
        <f t="shared" si="1"/>
        <v>22888725.739999998</v>
      </c>
    </row>
    <row r="14" spans="1:7" ht="15.75" x14ac:dyDescent="0.3">
      <c r="A14" s="26"/>
      <c r="B14" s="60"/>
      <c r="C14" s="48" t="s">
        <v>25</v>
      </c>
      <c r="D14" s="19">
        <f t="shared" si="0"/>
        <v>22888725.739999998</v>
      </c>
      <c r="E14" s="18"/>
      <c r="F14" s="49">
        <v>1679</v>
      </c>
      <c r="G14" s="29">
        <f t="shared" si="1"/>
        <v>22887046.739999998</v>
      </c>
    </row>
    <row r="15" spans="1:7" ht="15.75" x14ac:dyDescent="0.3">
      <c r="A15" s="26"/>
      <c r="B15" s="60"/>
      <c r="C15" s="48" t="s">
        <v>26</v>
      </c>
      <c r="D15" s="19">
        <f t="shared" si="0"/>
        <v>22887046.739999998</v>
      </c>
      <c r="E15" s="18"/>
      <c r="F15" s="49">
        <v>850</v>
      </c>
      <c r="G15" s="29">
        <f t="shared" si="1"/>
        <v>22886196.739999998</v>
      </c>
    </row>
    <row r="16" spans="1:7" ht="15.75" x14ac:dyDescent="0.3">
      <c r="A16" s="26"/>
      <c r="B16" s="60"/>
      <c r="C16" s="48" t="s">
        <v>27</v>
      </c>
      <c r="D16" s="19">
        <f t="shared" si="0"/>
        <v>22886196.739999998</v>
      </c>
      <c r="E16" s="18"/>
      <c r="F16" s="49">
        <v>159</v>
      </c>
      <c r="G16" s="29">
        <f t="shared" si="1"/>
        <v>22886037.739999998</v>
      </c>
    </row>
    <row r="17" spans="1:8" ht="15.75" x14ac:dyDescent="0.3">
      <c r="A17" s="26"/>
      <c r="B17" s="50"/>
      <c r="C17" s="48" t="s">
        <v>28</v>
      </c>
      <c r="D17" s="19">
        <f t="shared" si="0"/>
        <v>22886037.739999998</v>
      </c>
      <c r="E17" s="18">
        <v>41.04</v>
      </c>
      <c r="F17" s="49"/>
      <c r="G17" s="29">
        <f t="shared" si="1"/>
        <v>22886078.779999997</v>
      </c>
    </row>
    <row r="18" spans="1:8" ht="15.75" x14ac:dyDescent="0.3">
      <c r="A18" s="26">
        <v>41243</v>
      </c>
      <c r="B18" s="27"/>
      <c r="C18" s="28" t="s">
        <v>10</v>
      </c>
      <c r="D18" s="19">
        <f t="shared" si="0"/>
        <v>22886078.779999997</v>
      </c>
      <c r="E18" s="18">
        <v>785.2</v>
      </c>
      <c r="F18" s="49"/>
      <c r="G18" s="29">
        <f t="shared" si="1"/>
        <v>22886863.979999997</v>
      </c>
      <c r="H18" s="4">
        <f>SUM(G18-221264.75)</f>
        <v>22665599.229999997</v>
      </c>
    </row>
    <row r="19" spans="1:8" ht="15.75" x14ac:dyDescent="0.3">
      <c r="A19" s="26">
        <v>41260</v>
      </c>
      <c r="B19" s="27">
        <v>101</v>
      </c>
      <c r="C19" s="28" t="s">
        <v>11</v>
      </c>
      <c r="D19" s="19">
        <f t="shared" si="0"/>
        <v>22886863.979999997</v>
      </c>
      <c r="E19" s="18"/>
      <c r="F19" s="49">
        <v>463500</v>
      </c>
      <c r="G19" s="29">
        <f t="shared" si="1"/>
        <v>22423363.979999997</v>
      </c>
    </row>
    <row r="20" spans="1:8" ht="15.75" x14ac:dyDescent="0.3">
      <c r="A20" s="26">
        <v>41260</v>
      </c>
      <c r="B20" s="27">
        <f>SUM(B19+1)</f>
        <v>102</v>
      </c>
      <c r="C20" s="28" t="s">
        <v>4</v>
      </c>
      <c r="D20" s="19">
        <f t="shared" si="0"/>
        <v>22423363.979999997</v>
      </c>
      <c r="E20" s="18"/>
      <c r="F20" s="49">
        <v>284.68</v>
      </c>
      <c r="G20" s="29">
        <f t="shared" si="1"/>
        <v>22423079.299999997</v>
      </c>
    </row>
    <row r="21" spans="1:8" ht="15.75" x14ac:dyDescent="0.3">
      <c r="A21" s="26">
        <v>41260</v>
      </c>
      <c r="B21" s="27">
        <f t="shared" ref="B21:B38" si="2">SUM(B20+1)</f>
        <v>103</v>
      </c>
      <c r="C21" s="28" t="s">
        <v>4</v>
      </c>
      <c r="D21" s="19">
        <f t="shared" si="0"/>
        <v>22423079.299999997</v>
      </c>
      <c r="E21" s="18"/>
      <c r="F21" s="49">
        <v>8987</v>
      </c>
      <c r="G21" s="29">
        <f t="shared" si="1"/>
        <v>22414092.299999997</v>
      </c>
    </row>
    <row r="22" spans="1:8" ht="15.75" x14ac:dyDescent="0.3">
      <c r="A22" s="26">
        <v>41260</v>
      </c>
      <c r="B22" s="27">
        <f t="shared" si="2"/>
        <v>104</v>
      </c>
      <c r="C22" s="28" t="s">
        <v>4</v>
      </c>
      <c r="D22" s="19">
        <f t="shared" si="0"/>
        <v>22414092.299999997</v>
      </c>
      <c r="E22" s="18"/>
      <c r="F22" s="49">
        <v>12492.8</v>
      </c>
      <c r="G22" s="29">
        <f t="shared" si="1"/>
        <v>22401599.499999996</v>
      </c>
    </row>
    <row r="23" spans="1:8" ht="15.75" x14ac:dyDescent="0.3">
      <c r="A23" s="26">
        <v>41260</v>
      </c>
      <c r="B23" s="27">
        <f t="shared" si="2"/>
        <v>105</v>
      </c>
      <c r="C23" s="28" t="s">
        <v>12</v>
      </c>
      <c r="D23" s="19">
        <f t="shared" si="0"/>
        <v>22401599.499999996</v>
      </c>
      <c r="E23" s="18"/>
      <c r="F23" s="49">
        <v>1364.61</v>
      </c>
      <c r="G23" s="29">
        <f t="shared" si="1"/>
        <v>22400234.889999997</v>
      </c>
    </row>
    <row r="24" spans="1:8" ht="15.75" x14ac:dyDescent="0.3">
      <c r="A24" s="26">
        <v>41260</v>
      </c>
      <c r="B24" s="27">
        <f t="shared" si="2"/>
        <v>106</v>
      </c>
      <c r="C24" s="28" t="s">
        <v>4</v>
      </c>
      <c r="D24" s="19">
        <f t="shared" si="0"/>
        <v>22400234.889999997</v>
      </c>
      <c r="E24" s="18"/>
      <c r="F24" s="49">
        <v>50654</v>
      </c>
      <c r="G24" s="29">
        <f t="shared" si="1"/>
        <v>22349580.889999997</v>
      </c>
    </row>
    <row r="25" spans="1:8" ht="15.75" x14ac:dyDescent="0.3">
      <c r="A25" s="26">
        <v>41260</v>
      </c>
      <c r="B25" s="27">
        <f t="shared" si="2"/>
        <v>107</v>
      </c>
      <c r="C25" s="28" t="s">
        <v>4</v>
      </c>
      <c r="D25" s="19">
        <f t="shared" si="0"/>
        <v>22349580.889999997</v>
      </c>
      <c r="E25" s="18"/>
      <c r="F25" s="49">
        <v>24985.599999999999</v>
      </c>
      <c r="G25" s="29">
        <f t="shared" si="1"/>
        <v>22324595.289999995</v>
      </c>
    </row>
    <row r="26" spans="1:8" ht="15.75" x14ac:dyDescent="0.3">
      <c r="A26" s="26">
        <v>41260</v>
      </c>
      <c r="B26" s="27">
        <f t="shared" si="2"/>
        <v>108</v>
      </c>
      <c r="C26" s="28" t="s">
        <v>13</v>
      </c>
      <c r="D26" s="19">
        <f t="shared" si="0"/>
        <v>22324595.289999995</v>
      </c>
      <c r="E26" s="18"/>
      <c r="F26" s="49">
        <v>16470</v>
      </c>
      <c r="G26" s="29">
        <f t="shared" si="1"/>
        <v>22308125.289999995</v>
      </c>
    </row>
    <row r="27" spans="1:8" ht="15.75" x14ac:dyDescent="0.3">
      <c r="A27" s="26">
        <v>41260</v>
      </c>
      <c r="B27" s="27">
        <f t="shared" si="2"/>
        <v>109</v>
      </c>
      <c r="C27" s="28" t="s">
        <v>4</v>
      </c>
      <c r="D27" s="19">
        <f t="shared" si="0"/>
        <v>22308125.289999995</v>
      </c>
      <c r="E27" s="18"/>
      <c r="F27" s="49">
        <v>24985.599999999999</v>
      </c>
      <c r="G27" s="29">
        <f t="shared" si="1"/>
        <v>22283139.689999994</v>
      </c>
    </row>
    <row r="28" spans="1:8" ht="15.75" x14ac:dyDescent="0.3">
      <c r="A28" s="26">
        <v>41261</v>
      </c>
      <c r="B28" s="27">
        <f t="shared" si="2"/>
        <v>110</v>
      </c>
      <c r="C28" s="28" t="s">
        <v>14</v>
      </c>
      <c r="D28" s="19">
        <f t="shared" si="0"/>
        <v>22283139.689999994</v>
      </c>
      <c r="E28" s="18"/>
      <c r="F28" s="49">
        <v>23394</v>
      </c>
      <c r="G28" s="29">
        <f t="shared" si="1"/>
        <v>22259745.689999994</v>
      </c>
    </row>
    <row r="29" spans="1:8" ht="15.75" x14ac:dyDescent="0.3">
      <c r="A29" s="26">
        <v>41261</v>
      </c>
      <c r="B29" s="27">
        <f t="shared" si="2"/>
        <v>111</v>
      </c>
      <c r="C29" s="28" t="s">
        <v>4</v>
      </c>
      <c r="D29" s="19">
        <f t="shared" si="0"/>
        <v>22259745.689999994</v>
      </c>
      <c r="E29" s="18"/>
      <c r="F29" s="49">
        <v>32680</v>
      </c>
      <c r="G29" s="29">
        <f t="shared" si="1"/>
        <v>22227065.689999994</v>
      </c>
    </row>
    <row r="30" spans="1:8" ht="15.75" x14ac:dyDescent="0.3">
      <c r="A30" s="26">
        <v>41261</v>
      </c>
      <c r="B30" s="27">
        <f t="shared" si="2"/>
        <v>112</v>
      </c>
      <c r="C30" s="28" t="s">
        <v>15</v>
      </c>
      <c r="D30" s="19">
        <f t="shared" si="0"/>
        <v>22227065.689999994</v>
      </c>
      <c r="E30" s="18"/>
      <c r="F30" s="49"/>
      <c r="G30" s="29">
        <f t="shared" si="1"/>
        <v>22227065.689999994</v>
      </c>
    </row>
    <row r="31" spans="1:8" ht="15.75" x14ac:dyDescent="0.3">
      <c r="A31" s="26">
        <v>41639</v>
      </c>
      <c r="B31" s="27" t="s">
        <v>43</v>
      </c>
      <c r="C31" s="28" t="s">
        <v>44</v>
      </c>
      <c r="D31" s="19">
        <f t="shared" si="0"/>
        <v>22227065.689999994</v>
      </c>
      <c r="E31" s="18">
        <f>6375+451.85-27892.99-7935.28</f>
        <v>-29001.42</v>
      </c>
      <c r="F31" s="49"/>
      <c r="G31" s="29">
        <f t="shared" si="1"/>
        <v>22198064.269999992</v>
      </c>
      <c r="H31" s="4"/>
    </row>
    <row r="32" spans="1:8" ht="15.75" x14ac:dyDescent="0.3">
      <c r="A32" s="26">
        <v>41283</v>
      </c>
      <c r="B32" s="27">
        <f>SUM(B30+1)</f>
        <v>113</v>
      </c>
      <c r="C32" s="28" t="s">
        <v>16</v>
      </c>
      <c r="D32" s="19">
        <f t="shared" si="0"/>
        <v>22198064.269999992</v>
      </c>
      <c r="E32" s="18"/>
      <c r="F32" s="49">
        <v>18000</v>
      </c>
      <c r="G32" s="29">
        <f t="shared" si="1"/>
        <v>22180064.269999992</v>
      </c>
    </row>
    <row r="33" spans="1:9" ht="15.75" x14ac:dyDescent="0.3">
      <c r="A33" s="26">
        <v>41283</v>
      </c>
      <c r="B33" s="27">
        <f t="shared" si="2"/>
        <v>114</v>
      </c>
      <c r="C33" s="28" t="s">
        <v>17</v>
      </c>
      <c r="D33" s="19">
        <f t="shared" si="0"/>
        <v>22180064.269999992</v>
      </c>
      <c r="E33" s="18"/>
      <c r="F33" s="49">
        <v>2450</v>
      </c>
      <c r="G33" s="29">
        <f t="shared" si="1"/>
        <v>22177614.269999992</v>
      </c>
    </row>
    <row r="34" spans="1:9" ht="15.75" x14ac:dyDescent="0.3">
      <c r="A34" s="26">
        <v>41283</v>
      </c>
      <c r="B34" s="27">
        <f t="shared" si="2"/>
        <v>115</v>
      </c>
      <c r="C34" s="28" t="s">
        <v>4</v>
      </c>
      <c r="D34" s="19">
        <f t="shared" si="0"/>
        <v>22177614.269999992</v>
      </c>
      <c r="E34" s="18"/>
      <c r="F34" s="49">
        <v>703.7</v>
      </c>
      <c r="G34" s="29">
        <f t="shared" si="1"/>
        <v>22176910.569999993</v>
      </c>
    </row>
    <row r="35" spans="1:9" ht="15.75" x14ac:dyDescent="0.3">
      <c r="A35" s="26">
        <v>41283</v>
      </c>
      <c r="B35" s="27">
        <f t="shared" si="2"/>
        <v>116</v>
      </c>
      <c r="C35" s="28" t="s">
        <v>4</v>
      </c>
      <c r="D35" s="19">
        <f t="shared" si="0"/>
        <v>22176910.569999993</v>
      </c>
      <c r="E35" s="18"/>
      <c r="F35" s="49">
        <v>12509</v>
      </c>
      <c r="G35" s="29">
        <f t="shared" si="1"/>
        <v>22164401.569999993</v>
      </c>
    </row>
    <row r="36" spans="1:9" ht="15.75" x14ac:dyDescent="0.3">
      <c r="A36" s="26">
        <v>41283</v>
      </c>
      <c r="B36" s="27">
        <f t="shared" si="2"/>
        <v>117</v>
      </c>
      <c r="C36" s="28" t="s">
        <v>4</v>
      </c>
      <c r="D36" s="19">
        <f t="shared" si="0"/>
        <v>22164401.569999993</v>
      </c>
      <c r="E36" s="18"/>
      <c r="F36" s="49">
        <v>2251.36</v>
      </c>
      <c r="G36" s="29">
        <f t="shared" si="1"/>
        <v>22162150.209999993</v>
      </c>
    </row>
    <row r="37" spans="1:9" ht="15.75" x14ac:dyDescent="0.3">
      <c r="A37" s="26">
        <v>41283</v>
      </c>
      <c r="B37" s="27">
        <f t="shared" si="2"/>
        <v>118</v>
      </c>
      <c r="C37" s="28" t="s">
        <v>4</v>
      </c>
      <c r="D37" s="19">
        <f t="shared" si="0"/>
        <v>22162150.209999993</v>
      </c>
      <c r="E37" s="18"/>
      <c r="F37" s="49">
        <v>28595</v>
      </c>
      <c r="G37" s="29">
        <f t="shared" si="1"/>
        <v>22133555.209999993</v>
      </c>
    </row>
    <row r="38" spans="1:9" ht="15.75" x14ac:dyDescent="0.3">
      <c r="A38" s="26">
        <v>41283</v>
      </c>
      <c r="B38" s="27">
        <f t="shared" si="2"/>
        <v>119</v>
      </c>
      <c r="C38" s="28" t="s">
        <v>18</v>
      </c>
      <c r="D38" s="19">
        <f t="shared" si="0"/>
        <v>22133555.209999993</v>
      </c>
      <c r="E38" s="18"/>
      <c r="F38" s="49">
        <v>1915.21</v>
      </c>
      <c r="G38" s="29">
        <f t="shared" si="1"/>
        <v>22131639.999999993</v>
      </c>
    </row>
    <row r="39" spans="1:9" ht="15.75" x14ac:dyDescent="0.3">
      <c r="A39" s="26">
        <v>41305</v>
      </c>
      <c r="B39" s="27" t="s">
        <v>43</v>
      </c>
      <c r="C39" s="28" t="s">
        <v>44</v>
      </c>
      <c r="D39" s="19">
        <f t="shared" si="0"/>
        <v>22131639.999999993</v>
      </c>
      <c r="E39" s="18">
        <f>5312.5+178.39-5860.63-483.84</f>
        <v>-853.5799999999997</v>
      </c>
      <c r="F39" s="49"/>
      <c r="G39" s="29">
        <f t="shared" si="1"/>
        <v>22130786.419999994</v>
      </c>
    </row>
    <row r="40" spans="1:9" ht="15.75" x14ac:dyDescent="0.3">
      <c r="A40" s="26">
        <v>41310</v>
      </c>
      <c r="B40" s="27">
        <v>120</v>
      </c>
      <c r="C40" s="28" t="s">
        <v>4</v>
      </c>
      <c r="D40" s="19">
        <f t="shared" si="0"/>
        <v>22130786.419999994</v>
      </c>
      <c r="E40" s="18"/>
      <c r="F40" s="49">
        <v>53105</v>
      </c>
      <c r="G40" s="29">
        <f t="shared" si="1"/>
        <v>22077681.419999994</v>
      </c>
    </row>
    <row r="41" spans="1:9" ht="15.75" x14ac:dyDescent="0.3">
      <c r="A41" s="26">
        <v>41311</v>
      </c>
      <c r="B41" s="27">
        <v>121</v>
      </c>
      <c r="C41" s="28" t="s">
        <v>17</v>
      </c>
      <c r="D41" s="19">
        <f t="shared" si="0"/>
        <v>22077681.419999994</v>
      </c>
      <c r="E41" s="18"/>
      <c r="F41" s="49">
        <v>3005</v>
      </c>
      <c r="G41" s="29">
        <f t="shared" si="1"/>
        <v>22074676.419999994</v>
      </c>
      <c r="H41" s="46"/>
      <c r="I41" s="4">
        <f>SUM(G41-H41)</f>
        <v>22074676.419999994</v>
      </c>
    </row>
    <row r="42" spans="1:9" ht="15.75" x14ac:dyDescent="0.3">
      <c r="A42" s="26">
        <v>41311</v>
      </c>
      <c r="B42" s="27">
        <v>122</v>
      </c>
      <c r="C42" s="28" t="s">
        <v>18</v>
      </c>
      <c r="D42" s="19">
        <f t="shared" si="0"/>
        <v>22074676.419999994</v>
      </c>
      <c r="E42" s="18"/>
      <c r="F42" s="49">
        <v>1733.6</v>
      </c>
      <c r="G42" s="29">
        <f t="shared" si="1"/>
        <v>22072942.819999993</v>
      </c>
      <c r="H42" s="46"/>
      <c r="I42" s="4"/>
    </row>
    <row r="43" spans="1:9" ht="31.5" x14ac:dyDescent="0.3">
      <c r="A43" s="26">
        <v>41311</v>
      </c>
      <c r="B43" s="27">
        <v>123</v>
      </c>
      <c r="C43" s="28" t="s">
        <v>29</v>
      </c>
      <c r="D43" s="19">
        <f t="shared" si="0"/>
        <v>22072942.819999993</v>
      </c>
      <c r="E43" s="18"/>
      <c r="F43" s="49">
        <v>2142</v>
      </c>
      <c r="G43" s="29">
        <f t="shared" si="1"/>
        <v>22070800.819999993</v>
      </c>
    </row>
    <row r="44" spans="1:9" ht="15.75" x14ac:dyDescent="0.3">
      <c r="A44" s="26">
        <v>41333</v>
      </c>
      <c r="B44" s="27" t="s">
        <v>43</v>
      </c>
      <c r="C44" s="28" t="s">
        <v>44</v>
      </c>
      <c r="D44" s="19">
        <f t="shared" si="0"/>
        <v>22070800.819999993</v>
      </c>
      <c r="E44" s="18">
        <f>3500+135.08-5299.98-882.32</f>
        <v>-2547.2199999999998</v>
      </c>
      <c r="F44" s="49"/>
      <c r="G44" s="29">
        <f t="shared" si="1"/>
        <v>22068253.599999994</v>
      </c>
    </row>
    <row r="45" spans="1:9" ht="15.75" x14ac:dyDescent="0.3">
      <c r="A45" s="26">
        <v>41341</v>
      </c>
      <c r="B45" s="27">
        <v>124</v>
      </c>
      <c r="C45" s="28" t="s">
        <v>17</v>
      </c>
      <c r="D45" s="19">
        <f t="shared" si="0"/>
        <v>22068253.599999994</v>
      </c>
      <c r="E45" s="18"/>
      <c r="F45" s="49">
        <v>7360</v>
      </c>
      <c r="G45" s="29">
        <f t="shared" si="1"/>
        <v>22060893.599999994</v>
      </c>
    </row>
    <row r="46" spans="1:9" ht="15.75" x14ac:dyDescent="0.3">
      <c r="A46" s="30">
        <v>41341</v>
      </c>
      <c r="B46" s="27">
        <v>125</v>
      </c>
      <c r="C46" s="17" t="s">
        <v>29</v>
      </c>
      <c r="D46" s="19">
        <f t="shared" si="0"/>
        <v>22060893.599999994</v>
      </c>
      <c r="E46" s="18"/>
      <c r="F46" s="49">
        <v>2256.6</v>
      </c>
      <c r="G46" s="29">
        <f t="shared" si="1"/>
        <v>22058636.999999993</v>
      </c>
    </row>
    <row r="47" spans="1:9" ht="15.75" x14ac:dyDescent="0.3">
      <c r="A47" s="30">
        <v>41341</v>
      </c>
      <c r="B47" s="27">
        <v>126</v>
      </c>
      <c r="C47" s="17" t="s">
        <v>30</v>
      </c>
      <c r="D47" s="19">
        <f t="shared" si="0"/>
        <v>22058636.999999993</v>
      </c>
      <c r="E47" s="18"/>
      <c r="F47" s="49">
        <v>97534.65</v>
      </c>
      <c r="G47" s="29">
        <f t="shared" ref="G47:G234" si="3">SUM(D47+E47-F47)</f>
        <v>21961102.349999994</v>
      </c>
    </row>
    <row r="48" spans="1:9" ht="15.75" x14ac:dyDescent="0.3">
      <c r="A48" s="30">
        <v>41344</v>
      </c>
      <c r="B48" s="27">
        <v>127</v>
      </c>
      <c r="C48" s="17" t="s">
        <v>31</v>
      </c>
      <c r="D48" s="19">
        <f t="shared" si="0"/>
        <v>21961102.349999994</v>
      </c>
      <c r="E48" s="18"/>
      <c r="F48" s="49">
        <v>5000</v>
      </c>
      <c r="G48" s="29">
        <f t="shared" si="3"/>
        <v>21956102.349999994</v>
      </c>
    </row>
    <row r="49" spans="1:7" ht="15.75" x14ac:dyDescent="0.3">
      <c r="A49" s="30">
        <v>41344</v>
      </c>
      <c r="B49" s="27">
        <v>128</v>
      </c>
      <c r="C49" s="17" t="s">
        <v>32</v>
      </c>
      <c r="D49" s="19">
        <f t="shared" ref="D49:D79" si="4">G48</f>
        <v>21956102.349999994</v>
      </c>
      <c r="E49" s="18"/>
      <c r="F49" s="49">
        <v>54176.22</v>
      </c>
      <c r="G49" s="29">
        <f t="shared" si="3"/>
        <v>21901926.129999995</v>
      </c>
    </row>
    <row r="50" spans="1:7" ht="15.75" x14ac:dyDescent="0.3">
      <c r="A50" s="30">
        <v>41364</v>
      </c>
      <c r="B50" s="27" t="s">
        <v>43</v>
      </c>
      <c r="C50" s="17" t="s">
        <v>44</v>
      </c>
      <c r="D50" s="19">
        <f t="shared" si="4"/>
        <v>21901926.129999995</v>
      </c>
      <c r="E50" s="18">
        <f>12593.75+140.01-5858.01-780.46</f>
        <v>6095.29</v>
      </c>
      <c r="F50" s="49"/>
      <c r="G50" s="29">
        <f t="shared" si="3"/>
        <v>21908021.419999994</v>
      </c>
    </row>
    <row r="51" spans="1:7" ht="15.75" x14ac:dyDescent="0.3">
      <c r="A51" s="30">
        <v>41369</v>
      </c>
      <c r="B51" s="27">
        <v>129</v>
      </c>
      <c r="C51" s="17" t="s">
        <v>4</v>
      </c>
      <c r="D51" s="19">
        <f t="shared" si="4"/>
        <v>21908021.419999994</v>
      </c>
      <c r="E51" s="18"/>
      <c r="F51" s="49">
        <v>7777.84</v>
      </c>
      <c r="G51" s="29">
        <f t="shared" si="3"/>
        <v>21900243.579999994</v>
      </c>
    </row>
    <row r="52" spans="1:7" ht="15.75" x14ac:dyDescent="0.3">
      <c r="A52" s="30">
        <v>41369</v>
      </c>
      <c r="B52" s="27">
        <v>130</v>
      </c>
      <c r="C52" s="17" t="s">
        <v>4</v>
      </c>
      <c r="D52" s="19">
        <f t="shared" si="4"/>
        <v>21900243.579999994</v>
      </c>
      <c r="E52" s="18"/>
      <c r="F52" s="49">
        <v>84.51</v>
      </c>
      <c r="G52" s="29">
        <f t="shared" si="3"/>
        <v>21900159.069999993</v>
      </c>
    </row>
    <row r="53" spans="1:7" ht="15.75" x14ac:dyDescent="0.3">
      <c r="A53" s="30">
        <v>41369</v>
      </c>
      <c r="B53" s="27">
        <v>131</v>
      </c>
      <c r="C53" s="17" t="s">
        <v>12</v>
      </c>
      <c r="D53" s="19">
        <f t="shared" si="4"/>
        <v>21900159.069999993</v>
      </c>
      <c r="E53" s="18"/>
      <c r="F53" s="49">
        <v>30</v>
      </c>
      <c r="G53" s="29">
        <f t="shared" si="3"/>
        <v>21900129.069999993</v>
      </c>
    </row>
    <row r="54" spans="1:7" ht="15.75" x14ac:dyDescent="0.3">
      <c r="A54" s="30">
        <v>41369</v>
      </c>
      <c r="B54" s="27">
        <v>132</v>
      </c>
      <c r="C54" s="17" t="s">
        <v>29</v>
      </c>
      <c r="D54" s="19">
        <f t="shared" si="4"/>
        <v>21900129.069999993</v>
      </c>
      <c r="E54" s="18"/>
      <c r="F54" s="49">
        <v>902.6</v>
      </c>
      <c r="G54" s="29">
        <f t="shared" si="3"/>
        <v>21899226.469999991</v>
      </c>
    </row>
    <row r="55" spans="1:7" ht="15.75" x14ac:dyDescent="0.3">
      <c r="A55" s="30">
        <v>41369</v>
      </c>
      <c r="B55" s="27">
        <v>133</v>
      </c>
      <c r="C55" s="17" t="s">
        <v>33</v>
      </c>
      <c r="D55" s="19">
        <f t="shared" si="4"/>
        <v>21899226.469999991</v>
      </c>
      <c r="E55" s="18"/>
      <c r="F55" s="49">
        <v>9720</v>
      </c>
      <c r="G55" s="29">
        <f t="shared" si="3"/>
        <v>21889506.469999991</v>
      </c>
    </row>
    <row r="56" spans="1:7" ht="15.75" x14ac:dyDescent="0.3">
      <c r="A56" s="30">
        <v>41369</v>
      </c>
      <c r="B56" s="27">
        <v>134</v>
      </c>
      <c r="C56" s="17" t="s">
        <v>4</v>
      </c>
      <c r="D56" s="19">
        <f t="shared" si="4"/>
        <v>21889506.469999991</v>
      </c>
      <c r="E56" s="18"/>
      <c r="F56" s="49">
        <v>8170</v>
      </c>
      <c r="G56" s="29">
        <f t="shared" si="3"/>
        <v>21881336.469999991</v>
      </c>
    </row>
    <row r="57" spans="1:7" ht="15.75" x14ac:dyDescent="0.3">
      <c r="A57" s="30">
        <v>41369</v>
      </c>
      <c r="B57" s="27">
        <v>135</v>
      </c>
      <c r="C57" s="17" t="s">
        <v>12</v>
      </c>
      <c r="D57" s="19">
        <f t="shared" si="4"/>
        <v>21881336.469999991</v>
      </c>
      <c r="E57" s="18"/>
      <c r="F57" s="49">
        <v>4068.31</v>
      </c>
      <c r="G57" s="29">
        <f t="shared" si="3"/>
        <v>21877268.159999993</v>
      </c>
    </row>
    <row r="58" spans="1:7" ht="15.75" x14ac:dyDescent="0.3">
      <c r="A58" s="30">
        <v>41369</v>
      </c>
      <c r="B58" s="27">
        <v>136</v>
      </c>
      <c r="C58" s="17" t="s">
        <v>34</v>
      </c>
      <c r="D58" s="19">
        <f t="shared" si="4"/>
        <v>21877268.159999993</v>
      </c>
      <c r="E58" s="18"/>
      <c r="F58" s="49">
        <v>32960.449999999997</v>
      </c>
      <c r="G58" s="29">
        <f t="shared" si="3"/>
        <v>21844307.709999993</v>
      </c>
    </row>
    <row r="59" spans="1:7" ht="15.75" x14ac:dyDescent="0.3">
      <c r="A59" s="30">
        <v>41381</v>
      </c>
      <c r="B59" s="27">
        <v>137</v>
      </c>
      <c r="C59" s="17" t="s">
        <v>29</v>
      </c>
      <c r="D59" s="19">
        <f t="shared" si="4"/>
        <v>21844307.709999993</v>
      </c>
      <c r="E59" s="18"/>
      <c r="F59" s="49">
        <v>933</v>
      </c>
      <c r="G59" s="29">
        <f t="shared" si="3"/>
        <v>21843374.709999993</v>
      </c>
    </row>
    <row r="60" spans="1:7" ht="15.75" x14ac:dyDescent="0.3">
      <c r="A60" s="30">
        <v>41381</v>
      </c>
      <c r="B60" s="27">
        <v>138</v>
      </c>
      <c r="C60" s="17" t="s">
        <v>15</v>
      </c>
      <c r="D60" s="19">
        <f t="shared" si="4"/>
        <v>21843374.709999993</v>
      </c>
      <c r="E60" s="18"/>
      <c r="F60" s="49">
        <v>0</v>
      </c>
      <c r="G60" s="29">
        <f t="shared" si="3"/>
        <v>21843374.709999993</v>
      </c>
    </row>
    <row r="61" spans="1:7" ht="15.75" x14ac:dyDescent="0.3">
      <c r="A61" s="30">
        <v>41381</v>
      </c>
      <c r="B61" s="27">
        <v>139</v>
      </c>
      <c r="C61" s="17" t="s">
        <v>12</v>
      </c>
      <c r="D61" s="19">
        <f t="shared" si="4"/>
        <v>21843374.709999993</v>
      </c>
      <c r="E61" s="18"/>
      <c r="F61" s="49">
        <v>2293.44</v>
      </c>
      <c r="G61" s="29">
        <f t="shared" si="3"/>
        <v>21841081.269999992</v>
      </c>
    </row>
    <row r="62" spans="1:7" ht="15.75" x14ac:dyDescent="0.3">
      <c r="A62" s="30">
        <v>41381</v>
      </c>
      <c r="B62" s="27">
        <v>140</v>
      </c>
      <c r="C62" s="17" t="s">
        <v>35</v>
      </c>
      <c r="D62" s="19">
        <f t="shared" si="4"/>
        <v>21841081.269999992</v>
      </c>
      <c r="E62" s="18"/>
      <c r="F62" s="49">
        <v>165150</v>
      </c>
      <c r="G62" s="29">
        <f t="shared" si="3"/>
        <v>21675931.269999992</v>
      </c>
    </row>
    <row r="63" spans="1:7" ht="15.75" x14ac:dyDescent="0.3">
      <c r="A63" s="30">
        <v>41394</v>
      </c>
      <c r="B63" s="27" t="s">
        <v>43</v>
      </c>
      <c r="C63" s="17" t="s">
        <v>44</v>
      </c>
      <c r="D63" s="19">
        <f t="shared" si="4"/>
        <v>21675931.269999992</v>
      </c>
      <c r="E63" s="18">
        <f>11875+124.91-5655.42-853.58</f>
        <v>5490.91</v>
      </c>
      <c r="F63" s="49"/>
      <c r="G63" s="29">
        <f t="shared" si="3"/>
        <v>21681422.179999992</v>
      </c>
    </row>
    <row r="64" spans="1:7" ht="15.75" x14ac:dyDescent="0.3">
      <c r="A64" s="30">
        <v>41404</v>
      </c>
      <c r="B64" s="27">
        <v>141</v>
      </c>
      <c r="C64" s="17" t="s">
        <v>36</v>
      </c>
      <c r="D64" s="19">
        <f t="shared" si="4"/>
        <v>21681422.179999992</v>
      </c>
      <c r="E64" s="18"/>
      <c r="F64" s="49">
        <v>171869.96</v>
      </c>
      <c r="G64" s="29">
        <f t="shared" si="3"/>
        <v>21509552.219999991</v>
      </c>
    </row>
    <row r="65" spans="1:7" ht="15.75" x14ac:dyDescent="0.3">
      <c r="A65" s="30">
        <v>41404</v>
      </c>
      <c r="B65" s="27">
        <v>142</v>
      </c>
      <c r="C65" s="17" t="s">
        <v>34</v>
      </c>
      <c r="D65" s="19">
        <f t="shared" si="4"/>
        <v>21509552.219999991</v>
      </c>
      <c r="E65" s="18"/>
      <c r="F65" s="49">
        <v>41207.449999999997</v>
      </c>
      <c r="G65" s="29">
        <f t="shared" si="3"/>
        <v>21468344.769999992</v>
      </c>
    </row>
    <row r="66" spans="1:7" ht="15.75" x14ac:dyDescent="0.3">
      <c r="A66" s="30">
        <v>41404</v>
      </c>
      <c r="B66" s="27">
        <v>143</v>
      </c>
      <c r="C66" s="17" t="s">
        <v>4</v>
      </c>
      <c r="D66" s="19">
        <f t="shared" si="4"/>
        <v>21468344.769999992</v>
      </c>
      <c r="E66" s="18"/>
      <c r="F66" s="49">
        <v>8187.34</v>
      </c>
      <c r="G66" s="29">
        <f t="shared" si="3"/>
        <v>21460157.429999992</v>
      </c>
    </row>
    <row r="67" spans="1:7" ht="15.75" x14ac:dyDescent="0.3">
      <c r="A67" s="30">
        <v>41415</v>
      </c>
      <c r="B67" s="27">
        <v>144</v>
      </c>
      <c r="C67" s="17" t="s">
        <v>29</v>
      </c>
      <c r="D67" s="19">
        <f t="shared" si="4"/>
        <v>21460157.429999992</v>
      </c>
      <c r="E67" s="18"/>
      <c r="F67" s="49">
        <v>1562.55</v>
      </c>
      <c r="G67" s="29">
        <f t="shared" si="3"/>
        <v>21458594.879999992</v>
      </c>
    </row>
    <row r="68" spans="1:7" ht="15.75" x14ac:dyDescent="0.3">
      <c r="A68" s="30">
        <v>41415</v>
      </c>
      <c r="B68" s="27">
        <v>145</v>
      </c>
      <c r="C68" s="17" t="s">
        <v>37</v>
      </c>
      <c r="D68" s="19">
        <f t="shared" si="4"/>
        <v>21458594.879999992</v>
      </c>
      <c r="E68" s="18"/>
      <c r="F68" s="49">
        <v>44100</v>
      </c>
      <c r="G68" s="29">
        <f t="shared" si="3"/>
        <v>21414494.879999992</v>
      </c>
    </row>
    <row r="69" spans="1:7" ht="15.75" x14ac:dyDescent="0.3">
      <c r="A69" s="30">
        <v>41415</v>
      </c>
      <c r="B69" s="27">
        <v>146</v>
      </c>
      <c r="C69" s="17" t="s">
        <v>38</v>
      </c>
      <c r="D69" s="19">
        <f t="shared" si="4"/>
        <v>21414494.879999992</v>
      </c>
      <c r="E69" s="18"/>
      <c r="F69" s="49">
        <v>9363.6</v>
      </c>
      <c r="G69" s="29">
        <f t="shared" si="3"/>
        <v>21405131.27999999</v>
      </c>
    </row>
    <row r="70" spans="1:7" ht="15.75" x14ac:dyDescent="0.3">
      <c r="A70" s="30">
        <v>41415</v>
      </c>
      <c r="B70" s="27">
        <v>147</v>
      </c>
      <c r="C70" s="17" t="s">
        <v>39</v>
      </c>
      <c r="D70" s="19">
        <f t="shared" si="4"/>
        <v>21405131.27999999</v>
      </c>
      <c r="E70" s="18"/>
      <c r="F70" s="49">
        <v>285</v>
      </c>
      <c r="G70" s="29">
        <f t="shared" si="3"/>
        <v>21404846.27999999</v>
      </c>
    </row>
    <row r="71" spans="1:7" ht="15.75" x14ac:dyDescent="0.3">
      <c r="A71" s="30">
        <v>41415</v>
      </c>
      <c r="B71" s="27">
        <v>148</v>
      </c>
      <c r="C71" s="17" t="s">
        <v>40</v>
      </c>
      <c r="D71" s="19">
        <f t="shared" si="4"/>
        <v>21404846.27999999</v>
      </c>
      <c r="E71" s="18"/>
      <c r="F71" s="49">
        <v>196</v>
      </c>
      <c r="G71" s="29">
        <f t="shared" si="3"/>
        <v>21404650.27999999</v>
      </c>
    </row>
    <row r="72" spans="1:7" ht="15.75" x14ac:dyDescent="0.3">
      <c r="A72" s="30">
        <v>41425</v>
      </c>
      <c r="B72" s="27" t="s">
        <v>43</v>
      </c>
      <c r="C72" s="17" t="s">
        <v>44</v>
      </c>
      <c r="D72" s="19">
        <f t="shared" si="4"/>
        <v>21404650.27999999</v>
      </c>
      <c r="E72" s="18">
        <f>8500+82.52-5831.37-830.2</f>
        <v>1920.9500000000005</v>
      </c>
      <c r="F72" s="49"/>
      <c r="G72" s="29">
        <f t="shared" si="3"/>
        <v>21406571.229999989</v>
      </c>
    </row>
    <row r="73" spans="1:7" ht="15.75" x14ac:dyDescent="0.3">
      <c r="A73" s="30">
        <v>41428</v>
      </c>
      <c r="B73" s="27">
        <v>149</v>
      </c>
      <c r="C73" s="17" t="s">
        <v>4</v>
      </c>
      <c r="D73" s="19">
        <f t="shared" si="4"/>
        <v>21406571.229999989</v>
      </c>
      <c r="E73" s="18"/>
      <c r="F73" s="49">
        <v>8596.84</v>
      </c>
      <c r="G73" s="29">
        <f t="shared" si="3"/>
        <v>21397974.389999989</v>
      </c>
    </row>
    <row r="74" spans="1:7" ht="15.75" x14ac:dyDescent="0.3">
      <c r="A74" s="30">
        <v>41428</v>
      </c>
      <c r="B74" s="27">
        <v>150</v>
      </c>
      <c r="C74" s="17" t="s">
        <v>41</v>
      </c>
      <c r="D74" s="19">
        <f t="shared" si="4"/>
        <v>21397974.389999989</v>
      </c>
      <c r="E74" s="18"/>
      <c r="F74" s="49">
        <v>94343.4</v>
      </c>
      <c r="G74" s="29">
        <f t="shared" si="3"/>
        <v>21303630.989999991</v>
      </c>
    </row>
    <row r="75" spans="1:7" ht="15.75" x14ac:dyDescent="0.3">
      <c r="A75" s="30">
        <v>41428</v>
      </c>
      <c r="B75" s="27">
        <v>151</v>
      </c>
      <c r="C75" s="17" t="s">
        <v>29</v>
      </c>
      <c r="D75" s="19">
        <f t="shared" si="4"/>
        <v>21303630.989999991</v>
      </c>
      <c r="E75" s="18"/>
      <c r="F75" s="49">
        <v>1134.5999999999999</v>
      </c>
      <c r="G75" s="29">
        <f t="shared" si="3"/>
        <v>21302496.389999989</v>
      </c>
    </row>
    <row r="76" spans="1:7" ht="15.75" x14ac:dyDescent="0.3">
      <c r="A76" s="30">
        <v>41428</v>
      </c>
      <c r="B76" s="27">
        <v>152</v>
      </c>
      <c r="C76" s="17" t="s">
        <v>42</v>
      </c>
      <c r="D76" s="19">
        <f t="shared" si="4"/>
        <v>21302496.389999989</v>
      </c>
      <c r="E76" s="18"/>
      <c r="F76" s="49">
        <v>92410.83</v>
      </c>
      <c r="G76" s="29">
        <f t="shared" si="3"/>
        <v>21210085.559999991</v>
      </c>
    </row>
    <row r="77" spans="1:7" ht="15.75" x14ac:dyDescent="0.3">
      <c r="A77" s="30">
        <v>41445</v>
      </c>
      <c r="B77" s="27">
        <v>153</v>
      </c>
      <c r="C77" s="17" t="s">
        <v>45</v>
      </c>
      <c r="D77" s="19">
        <f t="shared" si="4"/>
        <v>21210085.559999991</v>
      </c>
      <c r="E77" s="18"/>
      <c r="F77" s="49">
        <v>47.26</v>
      </c>
      <c r="G77" s="29">
        <f t="shared" si="3"/>
        <v>21210038.29999999</v>
      </c>
    </row>
    <row r="78" spans="1:7" ht="15.75" x14ac:dyDescent="0.3">
      <c r="A78" s="30">
        <v>41445</v>
      </c>
      <c r="B78" s="27">
        <v>154</v>
      </c>
      <c r="C78" s="17" t="s">
        <v>40</v>
      </c>
      <c r="D78" s="19">
        <f t="shared" si="4"/>
        <v>21210038.29999999</v>
      </c>
      <c r="E78" s="18"/>
      <c r="F78" s="49">
        <v>196</v>
      </c>
      <c r="G78" s="29">
        <f t="shared" si="3"/>
        <v>21209842.29999999</v>
      </c>
    </row>
    <row r="79" spans="1:7" ht="15.75" x14ac:dyDescent="0.3">
      <c r="A79" s="30">
        <v>41445</v>
      </c>
      <c r="B79" s="27">
        <v>155</v>
      </c>
      <c r="C79" s="17" t="s">
        <v>35</v>
      </c>
      <c r="D79" s="19">
        <f t="shared" si="4"/>
        <v>21209842.29999999</v>
      </c>
      <c r="E79" s="18"/>
      <c r="F79" s="49">
        <v>101340</v>
      </c>
      <c r="G79" s="29">
        <f t="shared" si="3"/>
        <v>21108502.29999999</v>
      </c>
    </row>
    <row r="80" spans="1:7" ht="15.75" x14ac:dyDescent="0.3">
      <c r="A80" s="30">
        <v>41445</v>
      </c>
      <c r="B80" s="27">
        <v>156</v>
      </c>
      <c r="C80" s="17" t="s">
        <v>35</v>
      </c>
      <c r="D80" s="19">
        <f t="shared" ref="D80:D235" si="5">G79</f>
        <v>21108502.29999999</v>
      </c>
      <c r="E80" s="18"/>
      <c r="F80" s="49">
        <v>194445</v>
      </c>
      <c r="G80" s="29">
        <f t="shared" si="3"/>
        <v>20914057.29999999</v>
      </c>
    </row>
    <row r="81" spans="1:7" ht="15.75" x14ac:dyDescent="0.3">
      <c r="A81" s="30">
        <v>41445</v>
      </c>
      <c r="B81" s="27">
        <v>157</v>
      </c>
      <c r="C81" s="17" t="s">
        <v>36</v>
      </c>
      <c r="D81" s="19">
        <f t="shared" si="5"/>
        <v>20914057.29999999</v>
      </c>
      <c r="E81" s="18"/>
      <c r="F81" s="49">
        <v>43669.53</v>
      </c>
      <c r="G81" s="29">
        <f t="shared" si="3"/>
        <v>20870387.769999988</v>
      </c>
    </row>
    <row r="82" spans="1:7" ht="15.75" x14ac:dyDescent="0.3">
      <c r="A82" s="30">
        <v>41445</v>
      </c>
      <c r="B82" s="27">
        <v>158</v>
      </c>
      <c r="C82" s="17" t="s">
        <v>36</v>
      </c>
      <c r="D82" s="19">
        <f t="shared" si="5"/>
        <v>20870387.769999988</v>
      </c>
      <c r="E82" s="18"/>
      <c r="F82" s="49">
        <v>50624.01</v>
      </c>
      <c r="G82" s="29">
        <f t="shared" si="3"/>
        <v>20819763.759999987</v>
      </c>
    </row>
    <row r="83" spans="1:7" ht="15.75" x14ac:dyDescent="0.3">
      <c r="A83" s="30">
        <v>41445</v>
      </c>
      <c r="B83" s="27">
        <v>159</v>
      </c>
      <c r="C83" s="17" t="s">
        <v>36</v>
      </c>
      <c r="D83" s="19">
        <f t="shared" si="5"/>
        <v>20819763.759999987</v>
      </c>
      <c r="E83" s="18"/>
      <c r="F83" s="49">
        <v>11097</v>
      </c>
      <c r="G83" s="29">
        <f t="shared" si="3"/>
        <v>20808666.759999987</v>
      </c>
    </row>
    <row r="84" spans="1:7" ht="15.75" x14ac:dyDescent="0.3">
      <c r="A84" s="30">
        <v>41455</v>
      </c>
      <c r="B84" s="27" t="s">
        <v>43</v>
      </c>
      <c r="C84" s="17" t="s">
        <v>44</v>
      </c>
      <c r="D84" s="19">
        <f t="shared" si="5"/>
        <v>20808666.759999987</v>
      </c>
      <c r="E84" s="18">
        <f>6375+444.7+74.86-5634.34-852.39</f>
        <v>407.82999999999936</v>
      </c>
      <c r="F84" s="49"/>
      <c r="G84" s="29">
        <f t="shared" si="3"/>
        <v>20809074.589999985</v>
      </c>
    </row>
    <row r="85" spans="1:7" ht="15.75" x14ac:dyDescent="0.3">
      <c r="A85" s="30">
        <v>41470</v>
      </c>
      <c r="B85" s="27"/>
      <c r="C85" s="17" t="s">
        <v>46</v>
      </c>
      <c r="D85" s="19">
        <f t="shared" si="5"/>
        <v>20809074.589999985</v>
      </c>
      <c r="E85" s="18"/>
      <c r="F85" s="49">
        <v>-11097</v>
      </c>
      <c r="G85" s="29">
        <f t="shared" si="3"/>
        <v>20820171.589999985</v>
      </c>
    </row>
    <row r="86" spans="1:7" ht="15.75" x14ac:dyDescent="0.3">
      <c r="A86" s="30">
        <v>41472</v>
      </c>
      <c r="B86" s="27">
        <v>160</v>
      </c>
      <c r="C86" s="17" t="s">
        <v>47</v>
      </c>
      <c r="D86" s="19">
        <f t="shared" si="5"/>
        <v>20820171.589999985</v>
      </c>
      <c r="E86" s="18"/>
      <c r="F86" s="49">
        <v>820</v>
      </c>
      <c r="G86" s="29">
        <f t="shared" si="3"/>
        <v>20819351.589999985</v>
      </c>
    </row>
    <row r="87" spans="1:7" ht="15.75" x14ac:dyDescent="0.3">
      <c r="A87" s="30">
        <v>41472</v>
      </c>
      <c r="B87" s="27">
        <v>161</v>
      </c>
      <c r="C87" s="17" t="s">
        <v>32</v>
      </c>
      <c r="D87" s="19">
        <f t="shared" si="5"/>
        <v>20819351.589999985</v>
      </c>
      <c r="E87" s="18"/>
      <c r="F87" s="49">
        <v>3485</v>
      </c>
      <c r="G87" s="29">
        <f t="shared" si="3"/>
        <v>20815866.589999985</v>
      </c>
    </row>
    <row r="88" spans="1:7" ht="15.75" x14ac:dyDescent="0.3">
      <c r="A88" s="30">
        <v>41472</v>
      </c>
      <c r="B88" s="27">
        <v>162</v>
      </c>
      <c r="C88" s="17" t="s">
        <v>48</v>
      </c>
      <c r="D88" s="19">
        <f t="shared" si="5"/>
        <v>20815866.589999985</v>
      </c>
      <c r="E88" s="18"/>
      <c r="F88" s="49">
        <v>4401.8100000000004</v>
      </c>
      <c r="G88" s="29">
        <f t="shared" si="3"/>
        <v>20811464.779999986</v>
      </c>
    </row>
    <row r="89" spans="1:7" ht="15.75" x14ac:dyDescent="0.3">
      <c r="A89" s="30">
        <v>41472</v>
      </c>
      <c r="B89" s="27">
        <v>163</v>
      </c>
      <c r="C89" s="17" t="s">
        <v>49</v>
      </c>
      <c r="D89" s="19">
        <f t="shared" si="5"/>
        <v>20811464.779999986</v>
      </c>
      <c r="E89" s="18"/>
      <c r="F89" s="49">
        <v>58147.199999999997</v>
      </c>
      <c r="G89" s="29">
        <f t="shared" si="3"/>
        <v>20753317.579999987</v>
      </c>
    </row>
    <row r="90" spans="1:7" ht="15.75" x14ac:dyDescent="0.3">
      <c r="A90" s="30">
        <v>41472</v>
      </c>
      <c r="B90" s="27">
        <v>164</v>
      </c>
      <c r="C90" s="17" t="s">
        <v>49</v>
      </c>
      <c r="D90" s="19">
        <f t="shared" si="5"/>
        <v>20753317.579999987</v>
      </c>
      <c r="E90" s="18"/>
      <c r="F90" s="49">
        <v>11097</v>
      </c>
      <c r="G90" s="29">
        <f t="shared" si="3"/>
        <v>20742220.579999987</v>
      </c>
    </row>
    <row r="91" spans="1:7" ht="15.75" x14ac:dyDescent="0.3">
      <c r="A91" s="30">
        <v>41472</v>
      </c>
      <c r="B91" s="27">
        <v>165</v>
      </c>
      <c r="C91" s="17" t="s">
        <v>4</v>
      </c>
      <c r="D91" s="19">
        <f t="shared" si="5"/>
        <v>20742220.579999987</v>
      </c>
      <c r="E91" s="18"/>
      <c r="F91" s="49">
        <v>1375.78</v>
      </c>
      <c r="G91" s="29">
        <f t="shared" si="3"/>
        <v>20740844.799999986</v>
      </c>
    </row>
    <row r="92" spans="1:7" ht="15.75" x14ac:dyDescent="0.3">
      <c r="A92" s="30">
        <v>41474</v>
      </c>
      <c r="B92" s="27">
        <v>166</v>
      </c>
      <c r="C92" s="17" t="s">
        <v>29</v>
      </c>
      <c r="D92" s="19">
        <f t="shared" si="5"/>
        <v>20740844.799999986</v>
      </c>
      <c r="E92" s="18"/>
      <c r="F92" s="49">
        <v>2162.1</v>
      </c>
      <c r="G92" s="29">
        <f t="shared" si="3"/>
        <v>20738682.699999984</v>
      </c>
    </row>
    <row r="93" spans="1:7" ht="15.75" x14ac:dyDescent="0.3">
      <c r="A93" s="30">
        <v>41474</v>
      </c>
      <c r="B93" s="27">
        <v>167</v>
      </c>
      <c r="C93" s="17" t="s">
        <v>4</v>
      </c>
      <c r="D93" s="19">
        <f t="shared" si="5"/>
        <v>20738682.699999984</v>
      </c>
      <c r="E93" s="18"/>
      <c r="F93" s="49">
        <v>8187.34</v>
      </c>
      <c r="G93" s="29">
        <f t="shared" si="3"/>
        <v>20730495.359999985</v>
      </c>
    </row>
    <row r="94" spans="1:7" ht="15.75" x14ac:dyDescent="0.3">
      <c r="A94" s="30">
        <v>41484</v>
      </c>
      <c r="B94" s="27">
        <f>SUM(B93+1)</f>
        <v>168</v>
      </c>
      <c r="C94" s="17" t="s">
        <v>29</v>
      </c>
      <c r="D94" s="19">
        <f t="shared" si="5"/>
        <v>20730495.359999985</v>
      </c>
      <c r="E94" s="18"/>
      <c r="F94" s="49">
        <v>461.25</v>
      </c>
      <c r="G94" s="29">
        <f t="shared" si="3"/>
        <v>20730034.109999985</v>
      </c>
    </row>
    <row r="95" spans="1:7" ht="15.75" x14ac:dyDescent="0.3">
      <c r="A95" s="30">
        <v>41484</v>
      </c>
      <c r="B95" s="27">
        <f t="shared" ref="B95:B105" si="6">SUM(B94+1)</f>
        <v>169</v>
      </c>
      <c r="C95" s="17" t="s">
        <v>35</v>
      </c>
      <c r="D95" s="19">
        <f t="shared" si="5"/>
        <v>20730034.109999985</v>
      </c>
      <c r="E95" s="18"/>
      <c r="F95" s="49">
        <v>329715</v>
      </c>
      <c r="G95" s="29">
        <f t="shared" si="3"/>
        <v>20400319.109999985</v>
      </c>
    </row>
    <row r="96" spans="1:7" ht="15.75" x14ac:dyDescent="0.3">
      <c r="A96" s="30">
        <v>41484</v>
      </c>
      <c r="B96" s="27">
        <f t="shared" si="6"/>
        <v>170</v>
      </c>
      <c r="C96" s="17" t="s">
        <v>41</v>
      </c>
      <c r="D96" s="19">
        <f t="shared" si="5"/>
        <v>20400319.109999985</v>
      </c>
      <c r="E96" s="18"/>
      <c r="F96" s="49">
        <v>260222.4</v>
      </c>
      <c r="G96" s="29">
        <f t="shared" si="3"/>
        <v>20140096.709999986</v>
      </c>
    </row>
    <row r="97" spans="1:7" ht="15.75" x14ac:dyDescent="0.3">
      <c r="A97" s="30">
        <v>41484</v>
      </c>
      <c r="B97" s="27">
        <f t="shared" si="6"/>
        <v>171</v>
      </c>
      <c r="C97" s="17" t="s">
        <v>4</v>
      </c>
      <c r="D97" s="19">
        <f t="shared" si="5"/>
        <v>20140096.709999986</v>
      </c>
      <c r="E97" s="18"/>
      <c r="F97" s="49">
        <v>8596.84</v>
      </c>
      <c r="G97" s="29">
        <f t="shared" si="3"/>
        <v>20131499.869999986</v>
      </c>
    </row>
    <row r="98" spans="1:7" ht="15.75" x14ac:dyDescent="0.3">
      <c r="A98" s="30">
        <v>41484</v>
      </c>
      <c r="B98" s="27">
        <f t="shared" si="6"/>
        <v>172</v>
      </c>
      <c r="C98" s="17" t="s">
        <v>4</v>
      </c>
      <c r="D98" s="19">
        <f t="shared" si="5"/>
        <v>20131499.869999986</v>
      </c>
      <c r="E98" s="18"/>
      <c r="F98" s="49">
        <v>518.99</v>
      </c>
      <c r="G98" s="29">
        <f t="shared" si="3"/>
        <v>20130980.879999988</v>
      </c>
    </row>
    <row r="99" spans="1:7" ht="15.75" x14ac:dyDescent="0.3">
      <c r="A99" s="30">
        <v>41484</v>
      </c>
      <c r="B99" s="27">
        <f t="shared" si="6"/>
        <v>173</v>
      </c>
      <c r="C99" s="17" t="s">
        <v>40</v>
      </c>
      <c r="D99" s="19">
        <f t="shared" si="5"/>
        <v>20130980.879999988</v>
      </c>
      <c r="E99" s="18"/>
      <c r="F99" s="49">
        <v>496</v>
      </c>
      <c r="G99" s="29">
        <f t="shared" si="3"/>
        <v>20130484.879999988</v>
      </c>
    </row>
    <row r="100" spans="1:7" ht="15.75" x14ac:dyDescent="0.3">
      <c r="A100" s="30">
        <v>41484</v>
      </c>
      <c r="B100" s="27">
        <f t="shared" si="6"/>
        <v>174</v>
      </c>
      <c r="C100" s="17" t="s">
        <v>40</v>
      </c>
      <c r="D100" s="19">
        <f t="shared" si="5"/>
        <v>20130484.879999988</v>
      </c>
      <c r="E100" s="18"/>
      <c r="F100" s="49">
        <v>196</v>
      </c>
      <c r="G100" s="29">
        <f t="shared" si="3"/>
        <v>20130288.879999988</v>
      </c>
    </row>
    <row r="101" spans="1:7" ht="15.75" x14ac:dyDescent="0.3">
      <c r="A101" s="30">
        <v>41484</v>
      </c>
      <c r="B101" s="27">
        <f t="shared" si="6"/>
        <v>175</v>
      </c>
      <c r="C101" s="17" t="s">
        <v>16</v>
      </c>
      <c r="D101" s="19">
        <f t="shared" si="5"/>
        <v>20130288.879999988</v>
      </c>
      <c r="E101" s="18"/>
      <c r="F101" s="49">
        <v>2765</v>
      </c>
      <c r="G101" s="29">
        <f t="shared" si="3"/>
        <v>20127523.879999988</v>
      </c>
    </row>
    <row r="102" spans="1:7" ht="15.75" x14ac:dyDescent="0.3">
      <c r="A102" s="30">
        <v>41484</v>
      </c>
      <c r="B102" s="27">
        <f t="shared" si="6"/>
        <v>176</v>
      </c>
      <c r="C102" s="17" t="s">
        <v>37</v>
      </c>
      <c r="D102" s="19">
        <f t="shared" si="5"/>
        <v>20127523.879999988</v>
      </c>
      <c r="E102" s="18"/>
      <c r="F102" s="49">
        <v>71100</v>
      </c>
      <c r="G102" s="29">
        <f t="shared" si="3"/>
        <v>20056423.879999988</v>
      </c>
    </row>
    <row r="103" spans="1:7" ht="15.75" x14ac:dyDescent="0.3">
      <c r="A103" s="30">
        <v>41484</v>
      </c>
      <c r="B103" s="27">
        <f t="shared" si="6"/>
        <v>177</v>
      </c>
      <c r="C103" s="17" t="s">
        <v>42</v>
      </c>
      <c r="D103" s="19">
        <f t="shared" si="5"/>
        <v>20056423.879999988</v>
      </c>
      <c r="E103" s="18"/>
      <c r="F103" s="49">
        <v>346744.44</v>
      </c>
      <c r="G103" s="29">
        <f t="shared" si="3"/>
        <v>19709679.439999986</v>
      </c>
    </row>
    <row r="104" spans="1:7" ht="15.75" x14ac:dyDescent="0.3">
      <c r="A104" s="30">
        <v>41484</v>
      </c>
      <c r="B104" s="27">
        <f t="shared" si="6"/>
        <v>178</v>
      </c>
      <c r="C104" s="17" t="s">
        <v>41</v>
      </c>
      <c r="D104" s="19">
        <f t="shared" si="5"/>
        <v>19709679.439999986</v>
      </c>
      <c r="E104" s="18"/>
      <c r="F104" s="49">
        <v>189148.05</v>
      </c>
      <c r="G104" s="29">
        <f t="shared" si="3"/>
        <v>19520531.389999986</v>
      </c>
    </row>
    <row r="105" spans="1:7" ht="15.75" x14ac:dyDescent="0.3">
      <c r="A105" s="30">
        <v>41484</v>
      </c>
      <c r="B105" s="27">
        <f t="shared" si="6"/>
        <v>179</v>
      </c>
      <c r="C105" s="17" t="s">
        <v>36</v>
      </c>
      <c r="D105" s="19">
        <f t="shared" si="5"/>
        <v>19520531.389999986</v>
      </c>
      <c r="E105" s="18"/>
      <c r="F105" s="49">
        <v>135940.79</v>
      </c>
      <c r="G105" s="29">
        <f t="shared" si="3"/>
        <v>19384590.599999987</v>
      </c>
    </row>
    <row r="106" spans="1:7" ht="15.75" x14ac:dyDescent="0.3">
      <c r="A106" s="30">
        <v>41486</v>
      </c>
      <c r="B106" s="51" t="s">
        <v>43</v>
      </c>
      <c r="C106" s="17" t="s">
        <v>44</v>
      </c>
      <c r="D106" s="19">
        <f t="shared" si="5"/>
        <v>19384590.599999987</v>
      </c>
      <c r="E106" s="18">
        <f>5312.5+66.55-5816.01-830.27</f>
        <v>-1267.23</v>
      </c>
      <c r="F106" s="49"/>
      <c r="G106" s="29">
        <f t="shared" si="3"/>
        <v>19383323.369999986</v>
      </c>
    </row>
    <row r="107" spans="1:7" ht="15.75" x14ac:dyDescent="0.3">
      <c r="A107" s="30">
        <v>41498</v>
      </c>
      <c r="B107" s="51">
        <v>180</v>
      </c>
      <c r="C107" s="17" t="s">
        <v>50</v>
      </c>
      <c r="D107" s="19">
        <f t="shared" si="5"/>
        <v>19383323.369999986</v>
      </c>
      <c r="E107" s="18"/>
      <c r="F107" s="49">
        <v>10</v>
      </c>
      <c r="G107" s="29">
        <f t="shared" si="3"/>
        <v>19383313.369999986</v>
      </c>
    </row>
    <row r="108" spans="1:7" ht="15.75" x14ac:dyDescent="0.3">
      <c r="A108" s="30">
        <v>41498</v>
      </c>
      <c r="B108" s="51">
        <v>181</v>
      </c>
      <c r="C108" s="17" t="s">
        <v>48</v>
      </c>
      <c r="D108" s="19">
        <f t="shared" si="5"/>
        <v>19383313.369999986</v>
      </c>
      <c r="E108" s="18"/>
      <c r="F108" s="49">
        <v>4815.45</v>
      </c>
      <c r="G108" s="29">
        <f t="shared" si="3"/>
        <v>19378497.919999987</v>
      </c>
    </row>
    <row r="109" spans="1:7" ht="15.75" x14ac:dyDescent="0.3">
      <c r="A109" s="30">
        <v>41498</v>
      </c>
      <c r="B109" s="51">
        <v>182</v>
      </c>
      <c r="C109" s="17" t="s">
        <v>51</v>
      </c>
      <c r="D109" s="19">
        <f t="shared" si="5"/>
        <v>19378497.919999987</v>
      </c>
      <c r="E109" s="18"/>
      <c r="F109" s="49">
        <v>18.079999999999998</v>
      </c>
      <c r="G109" s="29">
        <f t="shared" si="3"/>
        <v>19378479.839999989</v>
      </c>
    </row>
    <row r="110" spans="1:7" ht="15.75" x14ac:dyDescent="0.3">
      <c r="A110" s="30">
        <v>41498</v>
      </c>
      <c r="B110" s="51">
        <v>183</v>
      </c>
      <c r="C110" s="17" t="s">
        <v>42</v>
      </c>
      <c r="D110" s="19">
        <f t="shared" si="5"/>
        <v>19378479.839999989</v>
      </c>
      <c r="E110" s="18"/>
      <c r="F110" s="49">
        <v>300497.21999999997</v>
      </c>
      <c r="G110" s="29">
        <f t="shared" si="3"/>
        <v>19077982.61999999</v>
      </c>
    </row>
    <row r="111" spans="1:7" ht="15.75" x14ac:dyDescent="0.3">
      <c r="A111" s="30">
        <v>41498</v>
      </c>
      <c r="B111" s="51">
        <v>184</v>
      </c>
      <c r="C111" s="17" t="s">
        <v>29</v>
      </c>
      <c r="D111" s="19">
        <f t="shared" si="5"/>
        <v>19077982.61999999</v>
      </c>
      <c r="E111" s="18"/>
      <c r="F111" s="49">
        <v>729</v>
      </c>
      <c r="G111" s="29">
        <f t="shared" si="3"/>
        <v>19077253.61999999</v>
      </c>
    </row>
    <row r="112" spans="1:7" ht="15.75" x14ac:dyDescent="0.3">
      <c r="A112" s="30">
        <v>41498</v>
      </c>
      <c r="B112" s="51">
        <v>185</v>
      </c>
      <c r="C112" s="17" t="s">
        <v>52</v>
      </c>
      <c r="D112" s="19">
        <f t="shared" si="5"/>
        <v>19077253.61999999</v>
      </c>
      <c r="E112" s="18"/>
      <c r="F112" s="49">
        <v>430</v>
      </c>
      <c r="G112" s="29">
        <f t="shared" si="3"/>
        <v>19076823.61999999</v>
      </c>
    </row>
    <row r="113" spans="1:8" ht="15.75" x14ac:dyDescent="0.3">
      <c r="A113" s="30">
        <v>41498</v>
      </c>
      <c r="B113" s="51">
        <v>186</v>
      </c>
      <c r="C113" s="17" t="s">
        <v>40</v>
      </c>
      <c r="D113" s="19">
        <f t="shared" si="5"/>
        <v>19076823.61999999</v>
      </c>
      <c r="E113" s="18"/>
      <c r="F113" s="49">
        <v>196</v>
      </c>
      <c r="G113" s="29">
        <f t="shared" si="3"/>
        <v>19076627.61999999</v>
      </c>
    </row>
    <row r="114" spans="1:8" ht="15.75" x14ac:dyDescent="0.3">
      <c r="A114" s="30">
        <v>41498</v>
      </c>
      <c r="B114" s="51">
        <v>187</v>
      </c>
      <c r="C114" s="17" t="s">
        <v>36</v>
      </c>
      <c r="D114" s="19">
        <f t="shared" si="5"/>
        <v>19076627.61999999</v>
      </c>
      <c r="E114" s="18"/>
      <c r="F114" s="49">
        <v>199762.57</v>
      </c>
      <c r="G114" s="29">
        <f t="shared" si="3"/>
        <v>18876865.04999999</v>
      </c>
    </row>
    <row r="115" spans="1:8" ht="15.75" x14ac:dyDescent="0.3">
      <c r="A115" s="30">
        <v>41498</v>
      </c>
      <c r="B115" s="51">
        <v>188</v>
      </c>
      <c r="C115" s="17" t="s">
        <v>16</v>
      </c>
      <c r="D115" s="19">
        <f t="shared" si="5"/>
        <v>18876865.04999999</v>
      </c>
      <c r="E115" s="18"/>
      <c r="F115" s="49">
        <v>195</v>
      </c>
      <c r="G115" s="29">
        <f t="shared" si="3"/>
        <v>18876670.04999999</v>
      </c>
    </row>
    <row r="116" spans="1:8" ht="15.75" x14ac:dyDescent="0.3">
      <c r="A116" s="30">
        <v>41501</v>
      </c>
      <c r="B116" s="51">
        <v>189</v>
      </c>
      <c r="C116" s="17" t="s">
        <v>4</v>
      </c>
      <c r="D116" s="19">
        <f t="shared" si="5"/>
        <v>18876670.04999999</v>
      </c>
      <c r="E116" s="18"/>
      <c r="F116" s="49">
        <v>1375.78</v>
      </c>
      <c r="G116" s="29">
        <f t="shared" si="3"/>
        <v>18875294.269999988</v>
      </c>
    </row>
    <row r="117" spans="1:8" ht="15.75" x14ac:dyDescent="0.3">
      <c r="A117" s="30">
        <v>41501</v>
      </c>
      <c r="B117" s="51"/>
      <c r="C117" s="17" t="s">
        <v>54</v>
      </c>
      <c r="D117" s="19">
        <f t="shared" si="5"/>
        <v>18875294.269999988</v>
      </c>
      <c r="E117" s="18"/>
      <c r="F117" s="49">
        <v>-1375.78</v>
      </c>
      <c r="G117" s="29">
        <f t="shared" si="3"/>
        <v>18876670.04999999</v>
      </c>
    </row>
    <row r="118" spans="1:8" ht="15.75" x14ac:dyDescent="0.3">
      <c r="A118" s="30">
        <v>41501</v>
      </c>
      <c r="B118" s="51">
        <v>190</v>
      </c>
      <c r="C118" s="17" t="s">
        <v>53</v>
      </c>
      <c r="D118" s="19">
        <f t="shared" si="5"/>
        <v>18876670.04999999</v>
      </c>
      <c r="E118" s="18"/>
      <c r="F118" s="49">
        <v>0</v>
      </c>
      <c r="G118" s="29">
        <f t="shared" si="3"/>
        <v>18876670.04999999</v>
      </c>
    </row>
    <row r="119" spans="1:8" ht="15.75" x14ac:dyDescent="0.3">
      <c r="A119" s="30">
        <v>41501</v>
      </c>
      <c r="B119" s="51">
        <v>191</v>
      </c>
      <c r="C119" s="17" t="s">
        <v>4</v>
      </c>
      <c r="D119" s="19">
        <f t="shared" si="5"/>
        <v>18876670.04999999</v>
      </c>
      <c r="E119" s="18"/>
      <c r="F119" s="49">
        <v>6068.38</v>
      </c>
      <c r="G119" s="29">
        <f t="shared" si="3"/>
        <v>18870601.669999991</v>
      </c>
    </row>
    <row r="120" spans="1:8" ht="15.75" x14ac:dyDescent="0.3">
      <c r="A120" s="30">
        <v>41512</v>
      </c>
      <c r="B120" s="51">
        <v>192</v>
      </c>
      <c r="C120" s="17" t="s">
        <v>37</v>
      </c>
      <c r="D120" s="19">
        <f t="shared" si="5"/>
        <v>18870601.669999991</v>
      </c>
      <c r="E120" s="18"/>
      <c r="F120" s="49">
        <v>5882.4</v>
      </c>
      <c r="G120" s="29">
        <f t="shared" si="3"/>
        <v>18864719.269999992</v>
      </c>
    </row>
    <row r="121" spans="1:8" ht="15.75" x14ac:dyDescent="0.3">
      <c r="A121" s="30">
        <v>41512</v>
      </c>
      <c r="B121" s="51">
        <v>193</v>
      </c>
      <c r="C121" s="17" t="s">
        <v>51</v>
      </c>
      <c r="D121" s="19">
        <f t="shared" si="5"/>
        <v>18864719.269999992</v>
      </c>
      <c r="E121" s="18"/>
      <c r="F121" s="49">
        <v>27.12</v>
      </c>
      <c r="G121" s="29">
        <f t="shared" si="3"/>
        <v>18864692.149999991</v>
      </c>
    </row>
    <row r="122" spans="1:8" ht="15.75" x14ac:dyDescent="0.3">
      <c r="A122" s="30">
        <v>41517</v>
      </c>
      <c r="B122" s="51" t="s">
        <v>43</v>
      </c>
      <c r="C122" s="17" t="s">
        <v>44</v>
      </c>
      <c r="D122" s="19">
        <f t="shared" si="5"/>
        <v>18864692.149999991</v>
      </c>
      <c r="E122" s="18">
        <f>3500+49.09-5809.69-854.2</f>
        <v>-3114.7999999999993</v>
      </c>
      <c r="F122" s="49"/>
      <c r="G122" s="29">
        <f t="shared" si="3"/>
        <v>18861577.34999999</v>
      </c>
      <c r="H122" s="4"/>
    </row>
    <row r="123" spans="1:8" ht="15.75" x14ac:dyDescent="0.3">
      <c r="A123" s="30">
        <v>41521</v>
      </c>
      <c r="B123" s="51">
        <v>194</v>
      </c>
      <c r="C123" s="17" t="s">
        <v>35</v>
      </c>
      <c r="D123" s="19">
        <f t="shared" si="5"/>
        <v>18861577.34999999</v>
      </c>
      <c r="E123" s="18"/>
      <c r="F123" s="49">
        <v>540675</v>
      </c>
      <c r="G123" s="29">
        <f t="shared" si="3"/>
        <v>18320902.34999999</v>
      </c>
    </row>
    <row r="124" spans="1:8" ht="15.75" x14ac:dyDescent="0.3">
      <c r="A124" s="30">
        <v>41521</v>
      </c>
      <c r="B124" s="51">
        <v>195</v>
      </c>
      <c r="C124" s="17" t="s">
        <v>52</v>
      </c>
      <c r="D124" s="19">
        <f t="shared" si="5"/>
        <v>18320902.34999999</v>
      </c>
      <c r="E124" s="18"/>
      <c r="F124" s="49">
        <v>1600</v>
      </c>
      <c r="G124" s="29">
        <f t="shared" si="3"/>
        <v>18319302.34999999</v>
      </c>
    </row>
    <row r="125" spans="1:8" ht="15.75" x14ac:dyDescent="0.3">
      <c r="A125" s="30">
        <v>41521</v>
      </c>
      <c r="B125" s="51">
        <v>196</v>
      </c>
      <c r="C125" s="17" t="s">
        <v>40</v>
      </c>
      <c r="D125" s="19">
        <f t="shared" si="5"/>
        <v>18319302.34999999</v>
      </c>
      <c r="E125" s="18"/>
      <c r="F125" s="49">
        <v>196</v>
      </c>
      <c r="G125" s="29">
        <f t="shared" si="3"/>
        <v>18319106.34999999</v>
      </c>
    </row>
    <row r="126" spans="1:8" ht="15.75" x14ac:dyDescent="0.3">
      <c r="A126" s="30">
        <v>41521</v>
      </c>
      <c r="B126" s="51">
        <v>197</v>
      </c>
      <c r="C126" s="17" t="s">
        <v>29</v>
      </c>
      <c r="D126" s="19">
        <f t="shared" si="5"/>
        <v>18319106.34999999</v>
      </c>
      <c r="E126" s="18"/>
      <c r="F126" s="49">
        <v>729</v>
      </c>
      <c r="G126" s="29">
        <f t="shared" si="3"/>
        <v>18318377.34999999</v>
      </c>
    </row>
    <row r="127" spans="1:8" ht="15.75" x14ac:dyDescent="0.3">
      <c r="A127" s="30">
        <v>41521</v>
      </c>
      <c r="B127" s="51">
        <v>198</v>
      </c>
      <c r="C127" s="17" t="s">
        <v>4</v>
      </c>
      <c r="D127" s="19">
        <f t="shared" si="5"/>
        <v>18318377.34999999</v>
      </c>
      <c r="E127" s="18"/>
      <c r="F127" s="49">
        <v>10234.84</v>
      </c>
      <c r="G127" s="29">
        <f t="shared" si="3"/>
        <v>18308142.50999999</v>
      </c>
    </row>
    <row r="128" spans="1:8" ht="15.75" x14ac:dyDescent="0.3">
      <c r="A128" s="30">
        <v>41521</v>
      </c>
      <c r="B128" s="51">
        <v>199</v>
      </c>
      <c r="C128" s="17" t="s">
        <v>4</v>
      </c>
      <c r="D128" s="19">
        <f t="shared" si="5"/>
        <v>18308142.50999999</v>
      </c>
      <c r="E128" s="18"/>
      <c r="F128" s="49">
        <v>452.47</v>
      </c>
      <c r="G128" s="29">
        <f t="shared" si="3"/>
        <v>18307690.039999992</v>
      </c>
    </row>
    <row r="129" spans="1:7" ht="15.75" x14ac:dyDescent="0.3">
      <c r="A129" s="30">
        <v>41521</v>
      </c>
      <c r="B129" s="51">
        <v>200</v>
      </c>
      <c r="C129" s="17" t="s">
        <v>49</v>
      </c>
      <c r="D129" s="19">
        <f t="shared" si="5"/>
        <v>18307690.039999992</v>
      </c>
      <c r="E129" s="18"/>
      <c r="F129" s="49">
        <v>124244.1</v>
      </c>
      <c r="G129" s="29">
        <f t="shared" si="3"/>
        <v>18183445.93999999</v>
      </c>
    </row>
    <row r="130" spans="1:7" ht="15.75" x14ac:dyDescent="0.3">
      <c r="A130" s="30">
        <v>41521</v>
      </c>
      <c r="B130" s="51">
        <v>201</v>
      </c>
      <c r="C130" s="17" t="s">
        <v>15</v>
      </c>
      <c r="D130" s="19">
        <f t="shared" si="5"/>
        <v>18183445.93999999</v>
      </c>
      <c r="E130" s="18"/>
      <c r="F130" s="49">
        <v>0</v>
      </c>
      <c r="G130" s="29">
        <f t="shared" si="3"/>
        <v>18183445.93999999</v>
      </c>
    </row>
    <row r="131" spans="1:7" ht="15.75" x14ac:dyDescent="0.3">
      <c r="A131" s="30">
        <v>41521</v>
      </c>
      <c r="B131" s="51">
        <v>202</v>
      </c>
      <c r="C131" s="17" t="s">
        <v>42</v>
      </c>
      <c r="D131" s="19">
        <f t="shared" si="5"/>
        <v>18183445.93999999</v>
      </c>
      <c r="E131" s="18"/>
      <c r="F131" s="49">
        <v>183281.8</v>
      </c>
      <c r="G131" s="29">
        <f t="shared" si="3"/>
        <v>18000164.139999989</v>
      </c>
    </row>
    <row r="132" spans="1:7" ht="15.75" x14ac:dyDescent="0.3">
      <c r="A132" s="30">
        <v>41521</v>
      </c>
      <c r="B132" s="51">
        <v>203</v>
      </c>
      <c r="C132" s="17" t="s">
        <v>41</v>
      </c>
      <c r="D132" s="19">
        <f t="shared" si="5"/>
        <v>18000164.139999989</v>
      </c>
      <c r="E132" s="18"/>
      <c r="F132" s="49">
        <v>427757.77</v>
      </c>
      <c r="G132" s="29">
        <f t="shared" si="3"/>
        <v>17572406.36999999</v>
      </c>
    </row>
    <row r="133" spans="1:7" ht="15.75" x14ac:dyDescent="0.3">
      <c r="A133" s="30">
        <v>41534</v>
      </c>
      <c r="B133" s="51">
        <v>204</v>
      </c>
      <c r="C133" s="17" t="s">
        <v>38</v>
      </c>
      <c r="D133" s="19">
        <f t="shared" si="5"/>
        <v>17572406.36999999</v>
      </c>
      <c r="E133" s="18"/>
      <c r="F133" s="49">
        <v>291263.40000000002</v>
      </c>
      <c r="G133" s="29">
        <f t="shared" si="3"/>
        <v>17281142.969999991</v>
      </c>
    </row>
    <row r="134" spans="1:7" ht="15.75" x14ac:dyDescent="0.3">
      <c r="A134" s="30">
        <v>41534</v>
      </c>
      <c r="B134" s="51">
        <v>205</v>
      </c>
      <c r="C134" s="17" t="s">
        <v>35</v>
      </c>
      <c r="D134" s="19">
        <f t="shared" si="5"/>
        <v>17281142.969999991</v>
      </c>
      <c r="E134" s="18"/>
      <c r="F134" s="49">
        <v>959108</v>
      </c>
      <c r="G134" s="29">
        <f t="shared" si="3"/>
        <v>16322034.969999991</v>
      </c>
    </row>
    <row r="135" spans="1:7" ht="15.75" x14ac:dyDescent="0.3">
      <c r="A135" s="30">
        <v>41534</v>
      </c>
      <c r="B135" s="51">
        <v>206</v>
      </c>
      <c r="C135" s="17" t="s">
        <v>36</v>
      </c>
      <c r="D135" s="19">
        <f t="shared" si="5"/>
        <v>16322034.969999991</v>
      </c>
      <c r="E135" s="18"/>
      <c r="F135" s="49">
        <v>495922.69</v>
      </c>
      <c r="G135" s="29">
        <f t="shared" si="3"/>
        <v>15826112.279999992</v>
      </c>
    </row>
    <row r="136" spans="1:7" ht="15.75" x14ac:dyDescent="0.3">
      <c r="A136" s="30">
        <v>41534</v>
      </c>
      <c r="B136" s="51">
        <v>207</v>
      </c>
      <c r="C136" s="17" t="s">
        <v>42</v>
      </c>
      <c r="D136" s="19">
        <f t="shared" si="5"/>
        <v>15826112.279999992</v>
      </c>
      <c r="E136" s="18"/>
      <c r="F136" s="49">
        <v>364635</v>
      </c>
      <c r="G136" s="29">
        <f t="shared" si="3"/>
        <v>15461477.279999992</v>
      </c>
    </row>
    <row r="137" spans="1:7" ht="15.75" x14ac:dyDescent="0.3">
      <c r="A137" s="30">
        <v>41534</v>
      </c>
      <c r="B137" s="51">
        <v>208</v>
      </c>
      <c r="C137" s="17" t="s">
        <v>41</v>
      </c>
      <c r="D137" s="19">
        <f t="shared" si="5"/>
        <v>15461477.279999992</v>
      </c>
      <c r="E137" s="18"/>
      <c r="F137" s="49">
        <v>157727.98000000001</v>
      </c>
      <c r="G137" s="29">
        <f t="shared" si="3"/>
        <v>15303749.299999991</v>
      </c>
    </row>
    <row r="138" spans="1:7" ht="15.75" x14ac:dyDescent="0.3">
      <c r="A138" s="30">
        <v>41534</v>
      </c>
      <c r="B138" s="51">
        <v>209</v>
      </c>
      <c r="C138" s="17" t="s">
        <v>48</v>
      </c>
      <c r="D138" s="19">
        <f t="shared" si="5"/>
        <v>15303749.299999991</v>
      </c>
      <c r="E138" s="18"/>
      <c r="F138" s="49">
        <v>3558.91</v>
      </c>
      <c r="G138" s="29">
        <f t="shared" si="3"/>
        <v>15300190.389999991</v>
      </c>
    </row>
    <row r="139" spans="1:7" ht="15.75" x14ac:dyDescent="0.3">
      <c r="A139" s="30">
        <v>41534</v>
      </c>
      <c r="B139" s="51">
        <v>210</v>
      </c>
      <c r="C139" s="17" t="s">
        <v>34</v>
      </c>
      <c r="D139" s="19">
        <f t="shared" si="5"/>
        <v>15300190.389999991</v>
      </c>
      <c r="E139" s="18"/>
      <c r="F139" s="49">
        <v>25663</v>
      </c>
      <c r="G139" s="29">
        <f t="shared" si="3"/>
        <v>15274527.389999991</v>
      </c>
    </row>
    <row r="140" spans="1:7" ht="15.75" x14ac:dyDescent="0.3">
      <c r="A140" s="30">
        <v>41534</v>
      </c>
      <c r="B140" s="51">
        <v>211</v>
      </c>
      <c r="C140" s="17" t="s">
        <v>41</v>
      </c>
      <c r="D140" s="19">
        <f t="shared" si="5"/>
        <v>15274527.389999991</v>
      </c>
      <c r="E140" s="18"/>
      <c r="F140" s="49">
        <v>137041.92000000001</v>
      </c>
      <c r="G140" s="29">
        <f t="shared" si="3"/>
        <v>15137485.469999991</v>
      </c>
    </row>
    <row r="141" spans="1:7" ht="15.75" x14ac:dyDescent="0.3">
      <c r="A141" s="30">
        <v>41534</v>
      </c>
      <c r="B141" s="51">
        <v>212</v>
      </c>
      <c r="C141" s="17" t="s">
        <v>41</v>
      </c>
      <c r="D141" s="19">
        <f t="shared" si="5"/>
        <v>15137485.469999991</v>
      </c>
      <c r="E141" s="18"/>
      <c r="F141" s="49">
        <v>126676.8</v>
      </c>
      <c r="G141" s="29">
        <f t="shared" si="3"/>
        <v>15010808.669999991</v>
      </c>
    </row>
    <row r="142" spans="1:7" ht="15.75" x14ac:dyDescent="0.3">
      <c r="A142" s="30">
        <v>41534</v>
      </c>
      <c r="B142" s="51">
        <v>213</v>
      </c>
      <c r="C142" s="17" t="s">
        <v>55</v>
      </c>
      <c r="D142" s="19">
        <f t="shared" si="5"/>
        <v>15010808.669999991</v>
      </c>
      <c r="E142" s="18"/>
      <c r="F142" s="49">
        <v>353185.67</v>
      </c>
      <c r="G142" s="29">
        <f t="shared" si="3"/>
        <v>14657622.999999991</v>
      </c>
    </row>
    <row r="143" spans="1:7" ht="15.75" x14ac:dyDescent="0.3">
      <c r="A143" s="30">
        <v>41534</v>
      </c>
      <c r="B143" s="51">
        <v>214</v>
      </c>
      <c r="C143" s="17" t="s">
        <v>41</v>
      </c>
      <c r="D143" s="19">
        <f t="shared" si="5"/>
        <v>14657622.999999991</v>
      </c>
      <c r="E143" s="18"/>
      <c r="F143" s="49">
        <v>90481.93</v>
      </c>
      <c r="G143" s="29">
        <f t="shared" si="3"/>
        <v>14567141.069999991</v>
      </c>
    </row>
    <row r="144" spans="1:7" ht="15.75" x14ac:dyDescent="0.3">
      <c r="A144" s="30">
        <v>41547</v>
      </c>
      <c r="B144" s="51" t="s">
        <v>43</v>
      </c>
      <c r="C144" s="17" t="s">
        <v>44</v>
      </c>
      <c r="D144" s="19">
        <f t="shared" si="5"/>
        <v>14567141.069999991</v>
      </c>
      <c r="E144" s="18">
        <f>12593.75+27.9-5634.05-855.27</f>
        <v>6132.33</v>
      </c>
      <c r="F144" s="49"/>
      <c r="G144" s="29">
        <f t="shared" si="3"/>
        <v>14573273.399999991</v>
      </c>
    </row>
    <row r="145" spans="1:7" ht="15.75" x14ac:dyDescent="0.3">
      <c r="A145" s="30">
        <v>41565</v>
      </c>
      <c r="B145" s="51">
        <v>215</v>
      </c>
      <c r="C145" s="17" t="s">
        <v>36</v>
      </c>
      <c r="D145" s="19">
        <f t="shared" si="5"/>
        <v>14573273.399999991</v>
      </c>
      <c r="E145" s="18"/>
      <c r="F145" s="49">
        <v>3545.93</v>
      </c>
      <c r="G145" s="29">
        <f t="shared" si="3"/>
        <v>14569727.469999991</v>
      </c>
    </row>
    <row r="146" spans="1:7" ht="15.75" x14ac:dyDescent="0.3">
      <c r="A146" s="30">
        <v>41565</v>
      </c>
      <c r="B146" s="51">
        <v>216</v>
      </c>
      <c r="C146" s="17" t="s">
        <v>56</v>
      </c>
      <c r="D146" s="19">
        <f t="shared" si="5"/>
        <v>14569727.469999991</v>
      </c>
      <c r="E146" s="18"/>
      <c r="F146" s="49">
        <v>260044.02</v>
      </c>
      <c r="G146" s="29">
        <f t="shared" si="3"/>
        <v>14309683.449999992</v>
      </c>
    </row>
    <row r="147" spans="1:7" ht="15.75" x14ac:dyDescent="0.3">
      <c r="A147" s="30">
        <v>41565</v>
      </c>
      <c r="B147" s="51">
        <v>217</v>
      </c>
      <c r="C147" s="17" t="s">
        <v>57</v>
      </c>
      <c r="D147" s="19">
        <f t="shared" si="5"/>
        <v>14309683.449999992</v>
      </c>
      <c r="E147" s="18"/>
      <c r="F147" s="49">
        <v>35339.49</v>
      </c>
      <c r="G147" s="29">
        <f t="shared" si="3"/>
        <v>14274343.959999992</v>
      </c>
    </row>
    <row r="148" spans="1:7" ht="15.75" x14ac:dyDescent="0.3">
      <c r="A148" s="30">
        <v>41565</v>
      </c>
      <c r="B148" s="51">
        <v>218</v>
      </c>
      <c r="C148" s="17" t="s">
        <v>36</v>
      </c>
      <c r="D148" s="19">
        <f t="shared" si="5"/>
        <v>14274343.959999992</v>
      </c>
      <c r="E148" s="18"/>
      <c r="F148" s="49">
        <v>977.19</v>
      </c>
      <c r="G148" s="29">
        <f t="shared" si="3"/>
        <v>14273366.769999992</v>
      </c>
    </row>
    <row r="149" spans="1:7" ht="15.75" x14ac:dyDescent="0.3">
      <c r="A149" s="30">
        <v>41565</v>
      </c>
      <c r="B149" s="51">
        <v>219</v>
      </c>
      <c r="C149" s="17" t="s">
        <v>36</v>
      </c>
      <c r="D149" s="19">
        <f t="shared" si="5"/>
        <v>14273366.769999992</v>
      </c>
      <c r="E149" s="18"/>
      <c r="F149" s="49">
        <v>2815.44</v>
      </c>
      <c r="G149" s="29">
        <f t="shared" si="3"/>
        <v>14270551.329999993</v>
      </c>
    </row>
    <row r="150" spans="1:7" ht="15.75" x14ac:dyDescent="0.3">
      <c r="A150" s="30">
        <v>41565</v>
      </c>
      <c r="B150" s="51">
        <v>220</v>
      </c>
      <c r="C150" s="17" t="s">
        <v>29</v>
      </c>
      <c r="D150" s="19">
        <f t="shared" si="5"/>
        <v>14270551.329999993</v>
      </c>
      <c r="E150" s="18"/>
      <c r="F150" s="49">
        <v>375.5</v>
      </c>
      <c r="G150" s="29">
        <f t="shared" si="3"/>
        <v>14270175.829999993</v>
      </c>
    </row>
    <row r="151" spans="1:7" ht="15.75" x14ac:dyDescent="0.3">
      <c r="A151" s="30">
        <v>41565</v>
      </c>
      <c r="B151" s="51">
        <v>221</v>
      </c>
      <c r="C151" s="17" t="s">
        <v>40</v>
      </c>
      <c r="D151" s="19">
        <f t="shared" si="5"/>
        <v>14270175.829999993</v>
      </c>
      <c r="E151" s="18"/>
      <c r="F151" s="49">
        <v>196</v>
      </c>
      <c r="G151" s="29">
        <f t="shared" si="3"/>
        <v>14269979.829999993</v>
      </c>
    </row>
    <row r="152" spans="1:7" ht="15.75" x14ac:dyDescent="0.3">
      <c r="A152" s="30">
        <v>41565</v>
      </c>
      <c r="B152" s="51">
        <v>222</v>
      </c>
      <c r="C152" s="17" t="s">
        <v>4</v>
      </c>
      <c r="D152" s="19">
        <f t="shared" si="5"/>
        <v>14269979.829999993</v>
      </c>
      <c r="E152" s="18"/>
      <c r="F152" s="49">
        <v>8727.56</v>
      </c>
      <c r="G152" s="29">
        <f t="shared" si="3"/>
        <v>14261252.269999992</v>
      </c>
    </row>
    <row r="153" spans="1:7" ht="15.75" x14ac:dyDescent="0.3">
      <c r="A153" s="30">
        <v>41565</v>
      </c>
      <c r="B153" s="51">
        <v>223</v>
      </c>
      <c r="C153" s="17" t="s">
        <v>39</v>
      </c>
      <c r="D153" s="19">
        <f t="shared" si="5"/>
        <v>14261252.269999992</v>
      </c>
      <c r="E153" s="18"/>
      <c r="F153" s="49">
        <v>499.9</v>
      </c>
      <c r="G153" s="29">
        <f t="shared" si="3"/>
        <v>14260752.369999992</v>
      </c>
    </row>
    <row r="154" spans="1:7" ht="15.75" x14ac:dyDescent="0.3">
      <c r="A154" s="30">
        <v>41565</v>
      </c>
      <c r="B154" s="51">
        <v>224</v>
      </c>
      <c r="C154" s="17" t="s">
        <v>51</v>
      </c>
      <c r="D154" s="19">
        <f t="shared" si="5"/>
        <v>14260752.369999992</v>
      </c>
      <c r="E154" s="18"/>
      <c r="F154" s="49">
        <v>22.04</v>
      </c>
      <c r="G154" s="29">
        <f t="shared" si="3"/>
        <v>14260730.329999993</v>
      </c>
    </row>
    <row r="155" spans="1:7" ht="15.75" x14ac:dyDescent="0.3">
      <c r="A155" s="30">
        <v>41565</v>
      </c>
      <c r="B155" s="51">
        <v>225</v>
      </c>
      <c r="C155" s="17" t="s">
        <v>4</v>
      </c>
      <c r="D155" s="19">
        <f t="shared" si="5"/>
        <v>14260730.329999993</v>
      </c>
      <c r="E155" s="18"/>
      <c r="F155" s="49">
        <v>469.88</v>
      </c>
      <c r="G155" s="29">
        <f t="shared" si="3"/>
        <v>14260260.449999992</v>
      </c>
    </row>
    <row r="156" spans="1:7" ht="15.75" x14ac:dyDescent="0.3">
      <c r="A156" s="30">
        <v>41565</v>
      </c>
      <c r="B156" s="51">
        <v>226</v>
      </c>
      <c r="C156" s="17" t="s">
        <v>29</v>
      </c>
      <c r="D156" s="19">
        <f t="shared" si="5"/>
        <v>14260260.449999992</v>
      </c>
      <c r="E156" s="18"/>
      <c r="F156" s="49">
        <v>375.5</v>
      </c>
      <c r="G156" s="29">
        <f t="shared" si="3"/>
        <v>14259884.949999992</v>
      </c>
    </row>
    <row r="157" spans="1:7" ht="15.75" x14ac:dyDescent="0.3">
      <c r="A157" s="30">
        <v>41572</v>
      </c>
      <c r="B157" s="51">
        <v>227</v>
      </c>
      <c r="C157" s="17" t="s">
        <v>35</v>
      </c>
      <c r="D157" s="19">
        <f t="shared" si="5"/>
        <v>14259884.949999992</v>
      </c>
      <c r="E157" s="18"/>
      <c r="F157" s="49">
        <v>623475</v>
      </c>
      <c r="G157" s="29">
        <f t="shared" si="3"/>
        <v>13636409.949999992</v>
      </c>
    </row>
    <row r="158" spans="1:7" ht="15.75" x14ac:dyDescent="0.3">
      <c r="A158" s="30">
        <v>41572</v>
      </c>
      <c r="B158" s="51">
        <v>228</v>
      </c>
      <c r="C158" s="17" t="s">
        <v>49</v>
      </c>
      <c r="D158" s="19">
        <f t="shared" si="5"/>
        <v>13636409.949999992</v>
      </c>
      <c r="E158" s="18"/>
      <c r="F158" s="49">
        <v>15748.2</v>
      </c>
      <c r="G158" s="29">
        <f t="shared" si="3"/>
        <v>13620661.749999993</v>
      </c>
    </row>
    <row r="159" spans="1:7" ht="15.75" x14ac:dyDescent="0.3">
      <c r="A159" s="30">
        <v>41572</v>
      </c>
      <c r="B159" s="51">
        <v>229</v>
      </c>
      <c r="C159" s="17" t="s">
        <v>49</v>
      </c>
      <c r="D159" s="19">
        <f t="shared" si="5"/>
        <v>13620661.749999993</v>
      </c>
      <c r="E159" s="18"/>
      <c r="F159" s="49">
        <v>73147.5</v>
      </c>
      <c r="G159" s="29">
        <f t="shared" si="3"/>
        <v>13547514.249999993</v>
      </c>
    </row>
    <row r="160" spans="1:7" ht="15.75" x14ac:dyDescent="0.3">
      <c r="A160" s="30">
        <v>41572</v>
      </c>
      <c r="B160" s="51">
        <v>230</v>
      </c>
      <c r="C160" s="17" t="s">
        <v>51</v>
      </c>
      <c r="D160" s="19">
        <f t="shared" si="5"/>
        <v>13547514.249999993</v>
      </c>
      <c r="E160" s="18"/>
      <c r="F160" s="49">
        <v>30.74</v>
      </c>
      <c r="G160" s="29">
        <f t="shared" si="3"/>
        <v>13547483.509999992</v>
      </c>
    </row>
    <row r="161" spans="1:8" ht="15.75" x14ac:dyDescent="0.3">
      <c r="A161" s="30">
        <v>41572</v>
      </c>
      <c r="B161" s="51">
        <v>231</v>
      </c>
      <c r="C161" s="17" t="s">
        <v>36</v>
      </c>
      <c r="D161" s="19">
        <f t="shared" si="5"/>
        <v>13547483.509999992</v>
      </c>
      <c r="E161" s="18"/>
      <c r="F161" s="49">
        <v>296052.15000000002</v>
      </c>
      <c r="G161" s="29">
        <f t="shared" si="3"/>
        <v>13251431.359999992</v>
      </c>
      <c r="H161" s="4"/>
    </row>
    <row r="162" spans="1:8" ht="15.75" x14ac:dyDescent="0.3">
      <c r="A162" s="30">
        <v>41572</v>
      </c>
      <c r="B162" s="51">
        <v>232</v>
      </c>
      <c r="C162" s="17" t="s">
        <v>42</v>
      </c>
      <c r="D162" s="19">
        <f t="shared" si="5"/>
        <v>13251431.359999992</v>
      </c>
      <c r="E162" s="18"/>
      <c r="F162" s="49">
        <v>297540</v>
      </c>
      <c r="G162" s="29">
        <f t="shared" si="3"/>
        <v>12953891.359999992</v>
      </c>
    </row>
    <row r="163" spans="1:8" ht="15.75" x14ac:dyDescent="0.3">
      <c r="A163" s="30">
        <v>41575</v>
      </c>
      <c r="B163" s="51">
        <v>233</v>
      </c>
      <c r="C163" s="17" t="s">
        <v>55</v>
      </c>
      <c r="D163" s="19">
        <f t="shared" si="5"/>
        <v>12953891.359999992</v>
      </c>
      <c r="E163" s="18"/>
      <c r="F163" s="49">
        <v>387395.95</v>
      </c>
      <c r="G163" s="29">
        <f t="shared" si="3"/>
        <v>12566495.409999993</v>
      </c>
      <c r="H163" s="4"/>
    </row>
    <row r="164" spans="1:8" ht="15.75" x14ac:dyDescent="0.3">
      <c r="A164" s="30">
        <v>41578</v>
      </c>
      <c r="B164" s="51" t="s">
        <v>43</v>
      </c>
      <c r="C164" s="17" t="s">
        <v>44</v>
      </c>
      <c r="D164" s="19">
        <f t="shared" si="5"/>
        <v>12566495.409999993</v>
      </c>
      <c r="E164" s="18">
        <f>11875+521.48+13.75-2469.98-829.45</f>
        <v>9110.7999999999993</v>
      </c>
      <c r="F164" s="49"/>
      <c r="G164" s="29">
        <f t="shared" si="3"/>
        <v>12575606.209999993</v>
      </c>
      <c r="H164" s="4"/>
    </row>
    <row r="165" spans="1:8" ht="15.75" x14ac:dyDescent="0.3">
      <c r="A165" s="30">
        <v>41596</v>
      </c>
      <c r="B165" s="51">
        <v>234</v>
      </c>
      <c r="C165" s="17" t="s">
        <v>41</v>
      </c>
      <c r="D165" s="19">
        <f t="shared" si="5"/>
        <v>12575606.209999993</v>
      </c>
      <c r="E165" s="18"/>
      <c r="F165" s="49">
        <v>36869.5</v>
      </c>
      <c r="G165" s="29">
        <f t="shared" si="3"/>
        <v>12538736.709999993</v>
      </c>
      <c r="H165" s="4"/>
    </row>
    <row r="166" spans="1:8" ht="15.75" x14ac:dyDescent="0.3">
      <c r="A166" s="30">
        <v>41596</v>
      </c>
      <c r="B166" s="51">
        <v>235</v>
      </c>
      <c r="C166" s="17" t="s">
        <v>4</v>
      </c>
      <c r="D166" s="19">
        <f t="shared" si="5"/>
        <v>12538736.709999993</v>
      </c>
      <c r="E166" s="18"/>
      <c r="F166" s="49">
        <v>430.58</v>
      </c>
      <c r="G166" s="29">
        <f t="shared" si="3"/>
        <v>12538306.129999993</v>
      </c>
      <c r="H166" s="4"/>
    </row>
    <row r="167" spans="1:8" ht="15.75" x14ac:dyDescent="0.3">
      <c r="A167" s="30">
        <v>41596</v>
      </c>
      <c r="B167" s="51">
        <v>236</v>
      </c>
      <c r="C167" s="17" t="s">
        <v>4</v>
      </c>
      <c r="D167" s="19">
        <f t="shared" si="5"/>
        <v>12538306.129999993</v>
      </c>
      <c r="E167" s="18"/>
      <c r="F167" s="49">
        <v>8433.0400000000009</v>
      </c>
      <c r="G167" s="29">
        <f t="shared" si="3"/>
        <v>12529873.089999994</v>
      </c>
      <c r="H167" s="4"/>
    </row>
    <row r="168" spans="1:8" ht="15.75" x14ac:dyDescent="0.3">
      <c r="A168" s="30">
        <v>41596</v>
      </c>
      <c r="B168" s="51">
        <v>237</v>
      </c>
      <c r="C168" s="17" t="s">
        <v>29</v>
      </c>
      <c r="D168" s="19">
        <f t="shared" si="5"/>
        <v>12529873.089999994</v>
      </c>
      <c r="E168" s="18"/>
      <c r="F168" s="49">
        <v>254.7</v>
      </c>
      <c r="G168" s="29">
        <f t="shared" si="3"/>
        <v>12529618.389999995</v>
      </c>
      <c r="H168" s="4"/>
    </row>
    <row r="169" spans="1:8" ht="15.75" x14ac:dyDescent="0.3">
      <c r="A169" s="30">
        <v>41596</v>
      </c>
      <c r="B169" s="51">
        <v>238</v>
      </c>
      <c r="C169" s="17" t="s">
        <v>38</v>
      </c>
      <c r="D169" s="19">
        <f t="shared" si="5"/>
        <v>12529618.389999995</v>
      </c>
      <c r="E169" s="18"/>
      <c r="F169" s="49">
        <v>1045</v>
      </c>
      <c r="G169" s="29">
        <f t="shared" si="3"/>
        <v>12528573.389999995</v>
      </c>
      <c r="H169" s="4"/>
    </row>
    <row r="170" spans="1:8" ht="15.75" x14ac:dyDescent="0.3">
      <c r="A170" s="30">
        <v>41596</v>
      </c>
      <c r="B170" s="51">
        <v>239</v>
      </c>
      <c r="C170" s="17" t="s">
        <v>38</v>
      </c>
      <c r="D170" s="19">
        <f t="shared" si="5"/>
        <v>12528573.389999995</v>
      </c>
      <c r="E170" s="18"/>
      <c r="F170" s="49">
        <v>16701.5</v>
      </c>
      <c r="G170" s="29">
        <f t="shared" si="3"/>
        <v>12511871.889999995</v>
      </c>
      <c r="H170" s="4"/>
    </row>
    <row r="171" spans="1:8" ht="15.75" x14ac:dyDescent="0.3">
      <c r="A171" s="30">
        <v>41596</v>
      </c>
      <c r="B171" s="51">
        <v>240</v>
      </c>
      <c r="C171" s="17" t="s">
        <v>35</v>
      </c>
      <c r="D171" s="19">
        <f t="shared" si="5"/>
        <v>12511871.889999995</v>
      </c>
      <c r="E171" s="18"/>
      <c r="F171" s="49">
        <v>551070</v>
      </c>
      <c r="G171" s="29">
        <f t="shared" si="3"/>
        <v>11960801.889999995</v>
      </c>
      <c r="H171" s="4"/>
    </row>
    <row r="172" spans="1:8" ht="15.75" x14ac:dyDescent="0.3">
      <c r="A172" s="30">
        <v>41596</v>
      </c>
      <c r="B172" s="51">
        <v>241</v>
      </c>
      <c r="C172" s="17" t="s">
        <v>36</v>
      </c>
      <c r="D172" s="19">
        <f t="shared" si="5"/>
        <v>11960801.889999995</v>
      </c>
      <c r="E172" s="18"/>
      <c r="F172" s="49">
        <v>240482.07</v>
      </c>
      <c r="G172" s="29">
        <f t="shared" si="3"/>
        <v>11720319.819999995</v>
      </c>
      <c r="H172" s="4"/>
    </row>
    <row r="173" spans="1:8" ht="15.75" x14ac:dyDescent="0.3">
      <c r="A173" s="30">
        <v>41596</v>
      </c>
      <c r="B173" s="51">
        <v>242</v>
      </c>
      <c r="C173" s="17" t="s">
        <v>49</v>
      </c>
      <c r="D173" s="19">
        <f t="shared" si="5"/>
        <v>11720319.819999995</v>
      </c>
      <c r="E173" s="18"/>
      <c r="F173" s="49">
        <v>6292.8</v>
      </c>
      <c r="G173" s="29">
        <f t="shared" si="3"/>
        <v>11714027.019999994</v>
      </c>
      <c r="H173" s="4"/>
    </row>
    <row r="174" spans="1:8" ht="15.75" x14ac:dyDescent="0.3">
      <c r="A174" s="30">
        <v>41596</v>
      </c>
      <c r="B174" s="51">
        <v>243</v>
      </c>
      <c r="C174" s="17" t="s">
        <v>56</v>
      </c>
      <c r="D174" s="19">
        <f t="shared" si="5"/>
        <v>11714027.019999994</v>
      </c>
      <c r="E174" s="18"/>
      <c r="F174" s="49">
        <v>66812.67</v>
      </c>
      <c r="G174" s="29">
        <f t="shared" si="3"/>
        <v>11647214.349999994</v>
      </c>
      <c r="H174" s="4"/>
    </row>
    <row r="175" spans="1:8" ht="15.75" x14ac:dyDescent="0.3">
      <c r="A175" s="30">
        <v>41596</v>
      </c>
      <c r="B175" s="51">
        <v>244</v>
      </c>
      <c r="C175" s="17" t="s">
        <v>57</v>
      </c>
      <c r="D175" s="19">
        <f t="shared" si="5"/>
        <v>11647214.349999994</v>
      </c>
      <c r="E175" s="18"/>
      <c r="F175" s="49">
        <v>37133.800000000003</v>
      </c>
      <c r="G175" s="29">
        <f t="shared" si="3"/>
        <v>11610080.549999993</v>
      </c>
      <c r="H175" s="4"/>
    </row>
    <row r="176" spans="1:8" ht="15.75" x14ac:dyDescent="0.3">
      <c r="A176" s="30">
        <v>41596</v>
      </c>
      <c r="B176" s="51">
        <v>245</v>
      </c>
      <c r="C176" s="17" t="s">
        <v>42</v>
      </c>
      <c r="D176" s="19">
        <f t="shared" si="5"/>
        <v>11610080.549999993</v>
      </c>
      <c r="E176" s="18"/>
      <c r="F176" s="49">
        <v>203940</v>
      </c>
      <c r="G176" s="29">
        <f t="shared" si="3"/>
        <v>11406140.549999993</v>
      </c>
      <c r="H176" s="4"/>
    </row>
    <row r="177" spans="1:8" ht="15.75" x14ac:dyDescent="0.3">
      <c r="A177" s="30">
        <v>41608</v>
      </c>
      <c r="B177" s="51" t="s">
        <v>43</v>
      </c>
      <c r="C177" s="17" t="s">
        <v>44</v>
      </c>
      <c r="D177" s="19">
        <f t="shared" si="5"/>
        <v>11406140.549999993</v>
      </c>
      <c r="E177" s="18">
        <f>8500+1492.75+7.01-419.02-773.05</f>
        <v>8807.69</v>
      </c>
      <c r="F177" s="49"/>
      <c r="G177" s="29">
        <f t="shared" si="3"/>
        <v>11414948.239999993</v>
      </c>
      <c r="H177" s="4"/>
    </row>
    <row r="178" spans="1:8" ht="15.75" x14ac:dyDescent="0.3">
      <c r="A178" s="30">
        <v>41989</v>
      </c>
      <c r="B178" s="51">
        <v>246</v>
      </c>
      <c r="C178" s="17" t="s">
        <v>36</v>
      </c>
      <c r="D178" s="19">
        <f t="shared" si="5"/>
        <v>11414948.239999993</v>
      </c>
      <c r="E178" s="18"/>
      <c r="F178" s="49">
        <v>150534.6</v>
      </c>
      <c r="G178" s="29">
        <f t="shared" si="3"/>
        <v>11264413.639999993</v>
      </c>
      <c r="H178" s="4"/>
    </row>
    <row r="179" spans="1:8" ht="15.75" x14ac:dyDescent="0.3">
      <c r="A179" s="30">
        <v>41989</v>
      </c>
      <c r="B179" s="51">
        <v>247</v>
      </c>
      <c r="C179" s="17" t="s">
        <v>15</v>
      </c>
      <c r="D179" s="19">
        <f t="shared" si="5"/>
        <v>11264413.639999993</v>
      </c>
      <c r="E179" s="18"/>
      <c r="F179" s="49"/>
      <c r="G179" s="29">
        <f t="shared" si="3"/>
        <v>11264413.639999993</v>
      </c>
      <c r="H179" s="4"/>
    </row>
    <row r="180" spans="1:8" ht="15.75" x14ac:dyDescent="0.3">
      <c r="A180" s="30">
        <v>41989</v>
      </c>
      <c r="B180" s="51">
        <v>248</v>
      </c>
      <c r="C180" s="17" t="s">
        <v>35</v>
      </c>
      <c r="D180" s="19">
        <f t="shared" si="5"/>
        <v>11264413.639999993</v>
      </c>
      <c r="E180" s="18"/>
      <c r="F180" s="49">
        <v>812728</v>
      </c>
      <c r="G180" s="29">
        <f t="shared" si="3"/>
        <v>10451685.639999993</v>
      </c>
      <c r="H180" s="4"/>
    </row>
    <row r="181" spans="1:8" ht="15.75" x14ac:dyDescent="0.3">
      <c r="A181" s="30">
        <v>41989</v>
      </c>
      <c r="B181" s="51">
        <v>249</v>
      </c>
      <c r="C181" s="17" t="s">
        <v>42</v>
      </c>
      <c r="D181" s="19">
        <f t="shared" si="5"/>
        <v>10451685.639999993</v>
      </c>
      <c r="E181" s="18"/>
      <c r="F181" s="49">
        <v>124290</v>
      </c>
      <c r="G181" s="29">
        <f t="shared" si="3"/>
        <v>10327395.639999993</v>
      </c>
      <c r="H181" s="4"/>
    </row>
    <row r="182" spans="1:8" ht="15.75" x14ac:dyDescent="0.3">
      <c r="A182" s="30">
        <v>41989</v>
      </c>
      <c r="B182" s="51">
        <v>250</v>
      </c>
      <c r="C182" s="17" t="s">
        <v>41</v>
      </c>
      <c r="D182" s="19">
        <f t="shared" si="5"/>
        <v>10327395.639999993</v>
      </c>
      <c r="E182" s="18"/>
      <c r="F182" s="49">
        <v>94744.56</v>
      </c>
      <c r="G182" s="29">
        <f t="shared" si="3"/>
        <v>10232651.079999993</v>
      </c>
      <c r="H182" s="4"/>
    </row>
    <row r="183" spans="1:8" ht="15.75" x14ac:dyDescent="0.3">
      <c r="A183" s="30">
        <v>41989</v>
      </c>
      <c r="B183" s="51">
        <v>251</v>
      </c>
      <c r="C183" s="17" t="s">
        <v>41</v>
      </c>
      <c r="D183" s="19">
        <f t="shared" si="5"/>
        <v>10232651.079999993</v>
      </c>
      <c r="E183" s="18"/>
      <c r="F183" s="49">
        <v>98234.04</v>
      </c>
      <c r="G183" s="29">
        <f t="shared" si="3"/>
        <v>10134417.039999994</v>
      </c>
      <c r="H183" s="4"/>
    </row>
    <row r="184" spans="1:8" ht="15.75" x14ac:dyDescent="0.3">
      <c r="A184" s="30">
        <v>41989</v>
      </c>
      <c r="B184" s="51">
        <v>252</v>
      </c>
      <c r="C184" s="17" t="s">
        <v>49</v>
      </c>
      <c r="D184" s="19">
        <f t="shared" si="5"/>
        <v>10134417.039999994</v>
      </c>
      <c r="E184" s="18"/>
      <c r="F184" s="49">
        <v>4350.6000000000004</v>
      </c>
      <c r="G184" s="29">
        <f t="shared" si="3"/>
        <v>10130066.439999994</v>
      </c>
      <c r="H184" s="4"/>
    </row>
    <row r="185" spans="1:8" ht="15.75" x14ac:dyDescent="0.3">
      <c r="A185" s="30">
        <v>41989</v>
      </c>
      <c r="B185" s="51">
        <v>253</v>
      </c>
      <c r="C185" s="17" t="s">
        <v>4</v>
      </c>
      <c r="D185" s="19">
        <f t="shared" si="5"/>
        <v>10130066.439999994</v>
      </c>
      <c r="E185" s="18"/>
      <c r="F185" s="49">
        <v>8348.39</v>
      </c>
      <c r="G185" s="29">
        <f t="shared" si="3"/>
        <v>10121718.049999993</v>
      </c>
      <c r="H185" s="4"/>
    </row>
    <row r="186" spans="1:8" ht="15.75" x14ac:dyDescent="0.3">
      <c r="A186" s="30">
        <v>41989</v>
      </c>
      <c r="B186" s="51">
        <v>254</v>
      </c>
      <c r="C186" s="17" t="s">
        <v>4</v>
      </c>
      <c r="D186" s="19">
        <f t="shared" si="5"/>
        <v>10121718.049999993</v>
      </c>
      <c r="E186" s="18"/>
      <c r="F186" s="49">
        <v>418.07</v>
      </c>
      <c r="G186" s="29">
        <f t="shared" si="3"/>
        <v>10121299.979999993</v>
      </c>
      <c r="H186" s="4"/>
    </row>
    <row r="187" spans="1:8" ht="15.75" x14ac:dyDescent="0.3">
      <c r="A187" s="30">
        <v>41989</v>
      </c>
      <c r="B187" s="51">
        <v>255</v>
      </c>
      <c r="C187" s="17" t="s">
        <v>16</v>
      </c>
      <c r="D187" s="19">
        <f t="shared" si="5"/>
        <v>10121299.979999993</v>
      </c>
      <c r="E187" s="18"/>
      <c r="F187" s="49">
        <v>240</v>
      </c>
      <c r="G187" s="29">
        <f t="shared" si="3"/>
        <v>10121059.979999993</v>
      </c>
      <c r="H187" s="4"/>
    </row>
    <row r="188" spans="1:8" ht="15.75" x14ac:dyDescent="0.3">
      <c r="A188" s="30">
        <v>41989</v>
      </c>
      <c r="B188" s="51">
        <v>256</v>
      </c>
      <c r="C188" s="17" t="s">
        <v>29</v>
      </c>
      <c r="D188" s="19">
        <f t="shared" si="5"/>
        <v>10121059.979999993</v>
      </c>
      <c r="E188" s="18"/>
      <c r="F188" s="49">
        <v>252</v>
      </c>
      <c r="G188" s="29">
        <f t="shared" si="3"/>
        <v>10120807.979999993</v>
      </c>
      <c r="H188" s="4"/>
    </row>
    <row r="189" spans="1:8" ht="15.75" x14ac:dyDescent="0.3">
      <c r="A189" s="30">
        <v>42004</v>
      </c>
      <c r="B189" s="51" t="s">
        <v>43</v>
      </c>
      <c r="C189" s="17" t="s">
        <v>44</v>
      </c>
      <c r="D189" s="19">
        <f t="shared" si="5"/>
        <v>10120807.979999993</v>
      </c>
      <c r="E189" s="18">
        <f>8235+2757.89+3.95-2702.15-608.1</f>
        <v>7686.59</v>
      </c>
      <c r="F189" s="49"/>
      <c r="G189" s="29">
        <f t="shared" si="3"/>
        <v>10128494.569999993</v>
      </c>
      <c r="H189" s="4"/>
    </row>
    <row r="190" spans="1:8" ht="15.75" x14ac:dyDescent="0.3">
      <c r="A190" s="30">
        <v>41652</v>
      </c>
      <c r="B190" s="51">
        <v>257</v>
      </c>
      <c r="C190" s="17" t="s">
        <v>29</v>
      </c>
      <c r="D190" s="19">
        <f t="shared" si="5"/>
        <v>10128494.569999993</v>
      </c>
      <c r="E190" s="18"/>
      <c r="F190" s="49">
        <v>252</v>
      </c>
      <c r="G190" s="29">
        <f t="shared" si="3"/>
        <v>10128242.569999993</v>
      </c>
      <c r="H190" s="4"/>
    </row>
    <row r="191" spans="1:8" ht="15.75" x14ac:dyDescent="0.3">
      <c r="A191" s="30">
        <v>41652</v>
      </c>
      <c r="B191" s="51">
        <v>258</v>
      </c>
      <c r="C191" s="17" t="s">
        <v>41</v>
      </c>
      <c r="D191" s="19">
        <f t="shared" si="5"/>
        <v>10128242.569999993</v>
      </c>
      <c r="E191" s="18"/>
      <c r="F191" s="49">
        <v>4905</v>
      </c>
      <c r="G191" s="29">
        <f t="shared" si="3"/>
        <v>10123337.569999993</v>
      </c>
      <c r="H191" s="4"/>
    </row>
    <row r="192" spans="1:8" ht="15.75" x14ac:dyDescent="0.3">
      <c r="A192" s="30">
        <v>41652</v>
      </c>
      <c r="B192" s="51">
        <v>259</v>
      </c>
      <c r="C192" s="17" t="s">
        <v>58</v>
      </c>
      <c r="D192" s="19">
        <f t="shared" si="5"/>
        <v>10123337.569999993</v>
      </c>
      <c r="E192" s="18"/>
      <c r="F192" s="49">
        <v>650</v>
      </c>
      <c r="G192" s="29">
        <f t="shared" si="3"/>
        <v>10122687.569999993</v>
      </c>
      <c r="H192" s="4"/>
    </row>
    <row r="193" spans="1:8" ht="15.75" x14ac:dyDescent="0.3">
      <c r="A193" s="30">
        <v>41652</v>
      </c>
      <c r="B193" s="51">
        <v>260</v>
      </c>
      <c r="C193" s="17" t="s">
        <v>40</v>
      </c>
      <c r="D193" s="19">
        <f t="shared" si="5"/>
        <v>10122687.569999993</v>
      </c>
      <c r="E193" s="18"/>
      <c r="F193" s="49">
        <v>196</v>
      </c>
      <c r="G193" s="29">
        <f t="shared" si="3"/>
        <v>10122491.569999993</v>
      </c>
      <c r="H193" s="4"/>
    </row>
    <row r="194" spans="1:8" ht="15.75" x14ac:dyDescent="0.3">
      <c r="A194" s="30">
        <v>41652</v>
      </c>
      <c r="B194" s="51">
        <v>261</v>
      </c>
      <c r="C194" s="17" t="s">
        <v>51</v>
      </c>
      <c r="D194" s="19">
        <f t="shared" si="5"/>
        <v>10122491.569999993</v>
      </c>
      <c r="E194" s="18"/>
      <c r="F194" s="49">
        <v>37.86</v>
      </c>
      <c r="G194" s="29">
        <f t="shared" si="3"/>
        <v>10122453.709999993</v>
      </c>
      <c r="H194" s="4"/>
    </row>
    <row r="195" spans="1:8" ht="15.75" x14ac:dyDescent="0.3">
      <c r="A195" s="30">
        <v>41652</v>
      </c>
      <c r="B195" s="51">
        <v>262</v>
      </c>
      <c r="C195" s="17" t="s">
        <v>56</v>
      </c>
      <c r="D195" s="19">
        <f t="shared" si="5"/>
        <v>10122453.709999993</v>
      </c>
      <c r="E195" s="18"/>
      <c r="F195" s="49">
        <v>72309.289999999994</v>
      </c>
      <c r="G195" s="29">
        <f t="shared" si="3"/>
        <v>10050144.419999994</v>
      </c>
      <c r="H195" s="4"/>
    </row>
    <row r="196" spans="1:8" ht="15.75" x14ac:dyDescent="0.3">
      <c r="A196" s="30">
        <v>41652</v>
      </c>
      <c r="B196" s="51">
        <v>263</v>
      </c>
      <c r="C196" s="17" t="s">
        <v>57</v>
      </c>
      <c r="D196" s="19">
        <f t="shared" si="5"/>
        <v>10050144.419999994</v>
      </c>
      <c r="E196" s="18"/>
      <c r="F196" s="49">
        <v>14055.84</v>
      </c>
      <c r="G196" s="29">
        <f t="shared" si="3"/>
        <v>10036088.579999994</v>
      </c>
      <c r="H196" s="4"/>
    </row>
    <row r="197" spans="1:8" ht="15.75" x14ac:dyDescent="0.3">
      <c r="A197" s="30">
        <v>41652</v>
      </c>
      <c r="B197" s="51">
        <v>264</v>
      </c>
      <c r="C197" s="17" t="s">
        <v>41</v>
      </c>
      <c r="D197" s="19">
        <f t="shared" si="5"/>
        <v>10036088.579999994</v>
      </c>
      <c r="E197" s="18"/>
      <c r="F197" s="49">
        <v>9774</v>
      </c>
      <c r="G197" s="29">
        <f t="shared" si="3"/>
        <v>10026314.579999994</v>
      </c>
      <c r="H197" s="4"/>
    </row>
    <row r="198" spans="1:8" ht="15.75" x14ac:dyDescent="0.3">
      <c r="A198" s="30">
        <v>41652</v>
      </c>
      <c r="B198" s="51">
        <v>265</v>
      </c>
      <c r="C198" s="17" t="s">
        <v>59</v>
      </c>
      <c r="D198" s="19">
        <f t="shared" si="5"/>
        <v>10026314.579999994</v>
      </c>
      <c r="E198" s="18"/>
      <c r="F198" s="49">
        <v>3179</v>
      </c>
      <c r="G198" s="29">
        <f t="shared" si="3"/>
        <v>10023135.579999994</v>
      </c>
      <c r="H198" s="4"/>
    </row>
    <row r="199" spans="1:8" ht="15.75" x14ac:dyDescent="0.3">
      <c r="A199" s="30">
        <v>41670</v>
      </c>
      <c r="B199" s="51" t="s">
        <v>43</v>
      </c>
      <c r="C199" s="17" t="s">
        <v>44</v>
      </c>
      <c r="D199" s="19">
        <f t="shared" si="5"/>
        <v>10023135.579999994</v>
      </c>
      <c r="E199" s="18">
        <f>6182.75+3130.01+10.11-2709.76-588.74</f>
        <v>6024.3700000000008</v>
      </c>
      <c r="F199" s="49"/>
      <c r="G199" s="29">
        <f t="shared" si="3"/>
        <v>10029159.949999994</v>
      </c>
      <c r="H199" s="4"/>
    </row>
    <row r="200" spans="1:8" ht="15.75" x14ac:dyDescent="0.3">
      <c r="A200" s="30">
        <v>41680</v>
      </c>
      <c r="B200" s="51">
        <v>266</v>
      </c>
      <c r="C200" s="17" t="s">
        <v>49</v>
      </c>
      <c r="D200" s="19">
        <f t="shared" si="5"/>
        <v>10029159.949999994</v>
      </c>
      <c r="E200" s="18"/>
      <c r="F200" s="49">
        <v>1697.4</v>
      </c>
      <c r="G200" s="29">
        <f t="shared" si="3"/>
        <v>10027462.549999993</v>
      </c>
      <c r="H200" s="4"/>
    </row>
    <row r="201" spans="1:8" ht="15.75" x14ac:dyDescent="0.3">
      <c r="A201" s="30">
        <v>41680</v>
      </c>
      <c r="B201" s="51">
        <v>267</v>
      </c>
      <c r="C201" s="17" t="s">
        <v>36</v>
      </c>
      <c r="D201" s="19">
        <f t="shared" si="5"/>
        <v>10027462.549999993</v>
      </c>
      <c r="E201" s="18"/>
      <c r="F201" s="49">
        <v>163638.53</v>
      </c>
      <c r="G201" s="29">
        <f t="shared" si="3"/>
        <v>9863824.019999994</v>
      </c>
      <c r="H201" s="4"/>
    </row>
    <row r="202" spans="1:8" ht="15.75" x14ac:dyDescent="0.3">
      <c r="A202" s="30">
        <v>41680</v>
      </c>
      <c r="B202" s="51">
        <v>268</v>
      </c>
      <c r="C202" s="17" t="s">
        <v>41</v>
      </c>
      <c r="D202" s="19">
        <f t="shared" si="5"/>
        <v>9863824.019999994</v>
      </c>
      <c r="E202" s="18"/>
      <c r="F202" s="49">
        <v>40584.050000000003</v>
      </c>
      <c r="G202" s="29">
        <f t="shared" si="3"/>
        <v>9823239.9699999932</v>
      </c>
      <c r="H202" s="4"/>
    </row>
    <row r="203" spans="1:8" ht="15.75" x14ac:dyDescent="0.3">
      <c r="A203" s="30">
        <v>41680</v>
      </c>
      <c r="B203" s="51">
        <v>269</v>
      </c>
      <c r="C203" s="17" t="s">
        <v>42</v>
      </c>
      <c r="D203" s="19">
        <f t="shared" si="5"/>
        <v>9823239.9699999932</v>
      </c>
      <c r="E203" s="18"/>
      <c r="F203" s="49">
        <v>131400</v>
      </c>
      <c r="G203" s="29">
        <f t="shared" si="3"/>
        <v>9691839.9699999932</v>
      </c>
      <c r="H203" s="4"/>
    </row>
    <row r="204" spans="1:8" ht="15.75" x14ac:dyDescent="0.3">
      <c r="A204" s="30">
        <v>41680</v>
      </c>
      <c r="B204" s="51">
        <v>270</v>
      </c>
      <c r="C204" s="17" t="s">
        <v>35</v>
      </c>
      <c r="D204" s="19">
        <f t="shared" si="5"/>
        <v>9691839.9699999932</v>
      </c>
      <c r="E204" s="18"/>
      <c r="F204" s="49">
        <v>485187</v>
      </c>
      <c r="G204" s="29">
        <f t="shared" si="3"/>
        <v>9206652.9699999932</v>
      </c>
      <c r="H204" s="4"/>
    </row>
    <row r="205" spans="1:8" ht="15.75" x14ac:dyDescent="0.3">
      <c r="A205" s="30">
        <v>41680</v>
      </c>
      <c r="B205" s="51">
        <v>271</v>
      </c>
      <c r="C205" s="17" t="s">
        <v>4</v>
      </c>
      <c r="D205" s="19">
        <f t="shared" si="5"/>
        <v>9206652.9699999932</v>
      </c>
      <c r="E205" s="18"/>
      <c r="F205" s="49">
        <v>278.43</v>
      </c>
      <c r="G205" s="29">
        <f t="shared" si="3"/>
        <v>9206374.5399999935</v>
      </c>
      <c r="H205" s="4"/>
    </row>
    <row r="206" spans="1:8" ht="15.75" x14ac:dyDescent="0.3">
      <c r="A206" s="30">
        <v>41680</v>
      </c>
      <c r="B206" s="51">
        <v>272</v>
      </c>
      <c r="C206" s="17" t="s">
        <v>4</v>
      </c>
      <c r="D206" s="19">
        <f t="shared" si="5"/>
        <v>9206374.5399999935</v>
      </c>
      <c r="E206" s="18"/>
      <c r="F206" s="49">
        <v>7777.84</v>
      </c>
      <c r="G206" s="29">
        <f t="shared" si="3"/>
        <v>9198596.6999999937</v>
      </c>
      <c r="H206" s="4"/>
    </row>
    <row r="207" spans="1:8" ht="15.75" x14ac:dyDescent="0.3">
      <c r="A207" s="30">
        <v>41680</v>
      </c>
      <c r="B207" s="51">
        <v>273</v>
      </c>
      <c r="C207" s="17" t="s">
        <v>4</v>
      </c>
      <c r="D207" s="19">
        <f>G206</f>
        <v>9198596.6999999937</v>
      </c>
      <c r="E207" s="18"/>
      <c r="F207" s="49">
        <v>51.73</v>
      </c>
      <c r="G207" s="29">
        <f t="shared" si="3"/>
        <v>9198544.9699999932</v>
      </c>
      <c r="H207" s="4"/>
    </row>
    <row r="208" spans="1:8" ht="15.75" x14ac:dyDescent="0.3">
      <c r="A208" s="30">
        <v>41680</v>
      </c>
      <c r="B208" s="51">
        <v>274</v>
      </c>
      <c r="C208" s="17" t="s">
        <v>4</v>
      </c>
      <c r="D208" s="19">
        <f t="shared" si="5"/>
        <v>9198544.9699999932</v>
      </c>
      <c r="E208" s="18"/>
      <c r="F208" s="49">
        <v>8190.84</v>
      </c>
      <c r="G208" s="29">
        <f t="shared" si="3"/>
        <v>9190354.1299999934</v>
      </c>
      <c r="H208" s="4"/>
    </row>
    <row r="209" spans="1:8" ht="15.75" x14ac:dyDescent="0.3">
      <c r="A209" s="30">
        <v>41680</v>
      </c>
      <c r="B209" s="51">
        <v>275</v>
      </c>
      <c r="C209" s="17" t="s">
        <v>39</v>
      </c>
      <c r="D209" s="19">
        <f t="shared" si="5"/>
        <v>9190354.1299999934</v>
      </c>
      <c r="E209" s="18"/>
      <c r="F209" s="49">
        <v>10328.799999999999</v>
      </c>
      <c r="G209" s="29">
        <f t="shared" si="3"/>
        <v>9180025.3299999926</v>
      </c>
      <c r="H209" s="4"/>
    </row>
    <row r="210" spans="1:8" ht="15.75" x14ac:dyDescent="0.3">
      <c r="A210" s="30">
        <v>41680</v>
      </c>
      <c r="B210" s="51">
        <v>276</v>
      </c>
      <c r="C210" s="17" t="s">
        <v>60</v>
      </c>
      <c r="D210" s="19">
        <f t="shared" si="5"/>
        <v>9180025.3299999926</v>
      </c>
      <c r="E210" s="18"/>
      <c r="F210" s="49">
        <v>4988.26</v>
      </c>
      <c r="G210" s="29">
        <f t="shared" si="3"/>
        <v>9175037.0699999928</v>
      </c>
      <c r="H210" s="4"/>
    </row>
    <row r="211" spans="1:8" ht="15.75" x14ac:dyDescent="0.3">
      <c r="A211" s="30">
        <v>41680</v>
      </c>
      <c r="B211" s="51">
        <v>277</v>
      </c>
      <c r="C211" s="17" t="s">
        <v>16</v>
      </c>
      <c r="D211" s="19">
        <f t="shared" si="5"/>
        <v>9175037.0699999928</v>
      </c>
      <c r="E211" s="18"/>
      <c r="F211" s="49">
        <v>385</v>
      </c>
      <c r="G211" s="29">
        <f t="shared" si="3"/>
        <v>9174652.0699999928</v>
      </c>
      <c r="H211" s="4"/>
    </row>
    <row r="212" spans="1:8" ht="15.75" x14ac:dyDescent="0.3">
      <c r="A212" s="30">
        <v>41680</v>
      </c>
      <c r="B212" s="51">
        <v>278</v>
      </c>
      <c r="C212" s="17" t="s">
        <v>48</v>
      </c>
      <c r="D212" s="19">
        <f t="shared" si="5"/>
        <v>9174652.0699999928</v>
      </c>
      <c r="E212" s="18"/>
      <c r="F212" s="49">
        <v>7305.13</v>
      </c>
      <c r="G212" s="29">
        <f t="shared" si="3"/>
        <v>9167346.939999992</v>
      </c>
      <c r="H212" s="4"/>
    </row>
    <row r="213" spans="1:8" ht="15.75" x14ac:dyDescent="0.3">
      <c r="A213" s="30">
        <v>41680</v>
      </c>
      <c r="B213" s="51">
        <v>279</v>
      </c>
      <c r="C213" s="17" t="s">
        <v>51</v>
      </c>
      <c r="D213" s="19">
        <f t="shared" si="5"/>
        <v>9167346.939999992</v>
      </c>
      <c r="E213" s="18"/>
      <c r="F213" s="49">
        <v>22.6</v>
      </c>
      <c r="G213" s="29">
        <f t="shared" si="3"/>
        <v>9167324.3399999924</v>
      </c>
      <c r="H213" s="4"/>
    </row>
    <row r="214" spans="1:8" ht="15.75" x14ac:dyDescent="0.3">
      <c r="A214" s="30">
        <v>41680</v>
      </c>
      <c r="B214" s="51">
        <v>280</v>
      </c>
      <c r="C214" s="17" t="s">
        <v>29</v>
      </c>
      <c r="D214" s="19">
        <f t="shared" si="5"/>
        <v>9167324.3399999924</v>
      </c>
      <c r="E214" s="18"/>
      <c r="F214" s="49">
        <v>860.67</v>
      </c>
      <c r="G214" s="29">
        <f t="shared" si="3"/>
        <v>9166463.6699999925</v>
      </c>
      <c r="H214" s="4"/>
    </row>
    <row r="215" spans="1:8" ht="15.75" x14ac:dyDescent="0.3">
      <c r="A215" s="30">
        <v>41680</v>
      </c>
      <c r="B215" s="51">
        <v>281</v>
      </c>
      <c r="C215" s="17" t="s">
        <v>61</v>
      </c>
      <c r="D215" s="19">
        <f t="shared" si="5"/>
        <v>9166463.6699999925</v>
      </c>
      <c r="E215" s="18"/>
      <c r="F215" s="49">
        <v>870</v>
      </c>
      <c r="G215" s="29">
        <f t="shared" si="3"/>
        <v>9165593.6699999925</v>
      </c>
      <c r="H215" s="4"/>
    </row>
    <row r="216" spans="1:8" ht="15.75" x14ac:dyDescent="0.3">
      <c r="A216" s="30">
        <v>41680</v>
      </c>
      <c r="B216" s="51">
        <v>282</v>
      </c>
      <c r="C216" s="17" t="s">
        <v>36</v>
      </c>
      <c r="D216" s="19">
        <f t="shared" si="5"/>
        <v>9165593.6699999925</v>
      </c>
      <c r="E216" s="18"/>
      <c r="F216" s="49">
        <v>10484.74</v>
      </c>
      <c r="G216" s="29">
        <f t="shared" si="3"/>
        <v>9155108.9299999923</v>
      </c>
      <c r="H216" s="4"/>
    </row>
    <row r="217" spans="1:8" ht="15.75" x14ac:dyDescent="0.3">
      <c r="A217" s="30">
        <v>41680</v>
      </c>
      <c r="B217" s="51">
        <v>283</v>
      </c>
      <c r="C217" s="17" t="s">
        <v>41</v>
      </c>
      <c r="D217" s="19">
        <f t="shared" si="5"/>
        <v>9155108.9299999923</v>
      </c>
      <c r="E217" s="18"/>
      <c r="F217" s="49">
        <v>26778.15</v>
      </c>
      <c r="G217" s="29">
        <f t="shared" si="3"/>
        <v>9128330.7799999919</v>
      </c>
      <c r="H217" s="4"/>
    </row>
    <row r="218" spans="1:8" ht="15.75" x14ac:dyDescent="0.3">
      <c r="A218" s="30">
        <v>41680</v>
      </c>
      <c r="B218" s="51">
        <v>284</v>
      </c>
      <c r="C218" s="17" t="s">
        <v>56</v>
      </c>
      <c r="D218" s="19">
        <f t="shared" si="5"/>
        <v>9128330.7799999919</v>
      </c>
      <c r="E218" s="18"/>
      <c r="F218" s="49">
        <v>107586.67</v>
      </c>
      <c r="G218" s="29">
        <f t="shared" si="3"/>
        <v>9020744.109999992</v>
      </c>
      <c r="H218" s="4"/>
    </row>
    <row r="219" spans="1:8" ht="15.75" x14ac:dyDescent="0.3">
      <c r="A219" s="30">
        <v>41680</v>
      </c>
      <c r="B219" s="51">
        <v>285</v>
      </c>
      <c r="C219" s="17" t="s">
        <v>57</v>
      </c>
      <c r="D219" s="19">
        <f t="shared" si="5"/>
        <v>9020744.109999992</v>
      </c>
      <c r="E219" s="18"/>
      <c r="F219" s="49">
        <v>6683.72</v>
      </c>
      <c r="G219" s="29">
        <f t="shared" si="3"/>
        <v>9014060.3899999913</v>
      </c>
      <c r="H219" s="4"/>
    </row>
    <row r="220" spans="1:8" ht="15.75" x14ac:dyDescent="0.3">
      <c r="A220" s="30">
        <v>41680</v>
      </c>
      <c r="B220" s="51"/>
      <c r="C220" s="17"/>
      <c r="D220" s="19">
        <f t="shared" si="5"/>
        <v>9014060.3899999913</v>
      </c>
      <c r="E220" s="18"/>
      <c r="F220" s="49"/>
      <c r="G220" s="29">
        <f t="shared" si="3"/>
        <v>9014060.3899999913</v>
      </c>
      <c r="H220" s="4"/>
    </row>
    <row r="221" spans="1:8" ht="15.75" x14ac:dyDescent="0.3">
      <c r="A221" s="30">
        <v>41680</v>
      </c>
      <c r="B221" s="51"/>
      <c r="C221" s="17"/>
      <c r="D221" s="19">
        <f t="shared" si="5"/>
        <v>9014060.3899999913</v>
      </c>
      <c r="E221" s="18"/>
      <c r="F221" s="49"/>
      <c r="G221" s="29">
        <f t="shared" si="3"/>
        <v>9014060.3899999913</v>
      </c>
      <c r="H221" s="4"/>
    </row>
    <row r="222" spans="1:8" ht="15.75" x14ac:dyDescent="0.3">
      <c r="A222" s="30">
        <v>41680</v>
      </c>
      <c r="B222" s="51"/>
      <c r="C222" s="17"/>
      <c r="D222" s="19">
        <f t="shared" si="5"/>
        <v>9014060.3899999913</v>
      </c>
      <c r="E222" s="18"/>
      <c r="F222" s="49"/>
      <c r="G222" s="29">
        <f t="shared" si="3"/>
        <v>9014060.3899999913</v>
      </c>
      <c r="H222" s="4"/>
    </row>
    <row r="223" spans="1:8" ht="15.75" x14ac:dyDescent="0.3">
      <c r="A223" s="30">
        <v>41680</v>
      </c>
      <c r="B223" s="51"/>
      <c r="C223" s="17"/>
      <c r="D223" s="19">
        <f t="shared" si="5"/>
        <v>9014060.3899999913</v>
      </c>
      <c r="E223" s="18"/>
      <c r="F223" s="49"/>
      <c r="G223" s="29">
        <f t="shared" si="3"/>
        <v>9014060.3899999913</v>
      </c>
      <c r="H223" s="4"/>
    </row>
    <row r="224" spans="1:8" ht="15.75" x14ac:dyDescent="0.3">
      <c r="A224" s="30">
        <v>41680</v>
      </c>
      <c r="B224" s="51"/>
      <c r="C224" s="17"/>
      <c r="D224" s="19">
        <f t="shared" si="5"/>
        <v>9014060.3899999913</v>
      </c>
      <c r="E224" s="18"/>
      <c r="F224" s="49"/>
      <c r="G224" s="29">
        <f t="shared" si="3"/>
        <v>9014060.3899999913</v>
      </c>
      <c r="H224" s="4"/>
    </row>
    <row r="225" spans="1:8" ht="15.75" x14ac:dyDescent="0.3">
      <c r="A225" s="30">
        <v>41680</v>
      </c>
      <c r="B225" s="51"/>
      <c r="C225" s="17"/>
      <c r="D225" s="19">
        <f t="shared" si="5"/>
        <v>9014060.3899999913</v>
      </c>
      <c r="E225" s="18"/>
      <c r="F225" s="49"/>
      <c r="G225" s="29">
        <f t="shared" si="3"/>
        <v>9014060.3899999913</v>
      </c>
      <c r="H225" s="4"/>
    </row>
    <row r="226" spans="1:8" ht="15.75" x14ac:dyDescent="0.3">
      <c r="A226" s="30">
        <v>41680</v>
      </c>
      <c r="B226" s="51"/>
      <c r="C226" s="17"/>
      <c r="D226" s="19">
        <f t="shared" si="5"/>
        <v>9014060.3899999913</v>
      </c>
      <c r="E226" s="18"/>
      <c r="F226" s="49"/>
      <c r="G226" s="29">
        <f t="shared" si="3"/>
        <v>9014060.3899999913</v>
      </c>
      <c r="H226" s="4"/>
    </row>
    <row r="227" spans="1:8" ht="15.75" x14ac:dyDescent="0.3">
      <c r="A227" s="30">
        <v>41680</v>
      </c>
      <c r="B227" s="51"/>
      <c r="C227" s="17"/>
      <c r="D227" s="19">
        <f t="shared" si="5"/>
        <v>9014060.3899999913</v>
      </c>
      <c r="E227" s="18"/>
      <c r="F227" s="49"/>
      <c r="G227" s="29">
        <f t="shared" si="3"/>
        <v>9014060.3899999913</v>
      </c>
      <c r="H227" s="4"/>
    </row>
    <row r="228" spans="1:8" ht="15.75" x14ac:dyDescent="0.3">
      <c r="A228" s="30">
        <v>41680</v>
      </c>
      <c r="B228" s="51"/>
      <c r="C228" s="17"/>
      <c r="D228" s="19">
        <f t="shared" si="5"/>
        <v>9014060.3899999913</v>
      </c>
      <c r="E228" s="18"/>
      <c r="F228" s="49"/>
      <c r="G228" s="29">
        <f t="shared" si="3"/>
        <v>9014060.3899999913</v>
      </c>
      <c r="H228" s="4"/>
    </row>
    <row r="229" spans="1:8" ht="15.75" x14ac:dyDescent="0.3">
      <c r="A229" s="30">
        <v>41680</v>
      </c>
      <c r="B229" s="51"/>
      <c r="C229" s="17"/>
      <c r="D229" s="19">
        <f t="shared" si="5"/>
        <v>9014060.3899999913</v>
      </c>
      <c r="E229" s="18"/>
      <c r="F229" s="49"/>
      <c r="G229" s="29">
        <f t="shared" si="3"/>
        <v>9014060.3899999913</v>
      </c>
      <c r="H229" s="4"/>
    </row>
    <row r="230" spans="1:8" ht="15.75" x14ac:dyDescent="0.3">
      <c r="A230" s="30">
        <v>41680</v>
      </c>
      <c r="B230" s="51"/>
      <c r="C230" s="17"/>
      <c r="D230" s="19">
        <f t="shared" si="5"/>
        <v>9014060.3899999913</v>
      </c>
      <c r="E230" s="18"/>
      <c r="F230" s="49"/>
      <c r="G230" s="29">
        <f t="shared" si="3"/>
        <v>9014060.3899999913</v>
      </c>
      <c r="H230" s="4"/>
    </row>
    <row r="231" spans="1:8" ht="15.75" x14ac:dyDescent="0.3">
      <c r="A231" s="30">
        <v>41680</v>
      </c>
      <c r="B231" s="51"/>
      <c r="C231" s="17"/>
      <c r="D231" s="19">
        <f t="shared" si="5"/>
        <v>9014060.3899999913</v>
      </c>
      <c r="E231" s="18"/>
      <c r="F231" s="49"/>
      <c r="G231" s="29">
        <f t="shared" si="3"/>
        <v>9014060.3899999913</v>
      </c>
      <c r="H231" s="4"/>
    </row>
    <row r="232" spans="1:8" ht="15.75" x14ac:dyDescent="0.3">
      <c r="A232" s="30">
        <v>41680</v>
      </c>
      <c r="B232" s="51"/>
      <c r="C232" s="17"/>
      <c r="D232" s="19">
        <f t="shared" si="5"/>
        <v>9014060.3899999913</v>
      </c>
      <c r="E232" s="18"/>
      <c r="F232" s="49"/>
      <c r="G232" s="29">
        <f t="shared" si="3"/>
        <v>9014060.3899999913</v>
      </c>
      <c r="H232" s="4"/>
    </row>
    <row r="233" spans="1:8" ht="15.75" x14ac:dyDescent="0.3">
      <c r="A233" s="30"/>
      <c r="B233" s="51"/>
      <c r="C233" s="17"/>
      <c r="D233" s="19">
        <f t="shared" si="5"/>
        <v>9014060.3899999913</v>
      </c>
      <c r="E233" s="18"/>
      <c r="F233" s="49"/>
      <c r="G233" s="29">
        <f t="shared" si="3"/>
        <v>9014060.3899999913</v>
      </c>
      <c r="H233" s="4"/>
    </row>
    <row r="234" spans="1:8" ht="15.75" x14ac:dyDescent="0.3">
      <c r="A234" s="30"/>
      <c r="B234" s="27"/>
      <c r="C234" s="17"/>
      <c r="D234" s="19">
        <f t="shared" si="5"/>
        <v>9014060.3899999913</v>
      </c>
      <c r="E234" s="18"/>
      <c r="F234" s="49"/>
      <c r="G234" s="29">
        <f t="shared" si="3"/>
        <v>9014060.3899999913</v>
      </c>
    </row>
    <row r="235" spans="1:8" s="2" customFormat="1" ht="15.75" x14ac:dyDescent="0.3">
      <c r="A235" s="31"/>
      <c r="B235" s="27"/>
      <c r="C235" s="32"/>
      <c r="D235" s="19">
        <f t="shared" si="5"/>
        <v>9014060.3899999913</v>
      </c>
      <c r="E235" s="33"/>
      <c r="F235" s="49"/>
      <c r="G235" s="29">
        <f>SUM(D235+E235-F235)</f>
        <v>9014060.3899999913</v>
      </c>
    </row>
    <row r="236" spans="1:8" ht="18" customHeight="1" thickBot="1" x14ac:dyDescent="0.35">
      <c r="A236" s="34"/>
      <c r="B236" s="35"/>
      <c r="C236" s="36" t="s">
        <v>3</v>
      </c>
      <c r="D236" s="37">
        <f>G235</f>
        <v>9014060.3899999913</v>
      </c>
      <c r="E236" s="37"/>
      <c r="F236" s="37"/>
      <c r="G236" s="38">
        <f>SUM(D236+E236-F236)</f>
        <v>9014060.3899999913</v>
      </c>
    </row>
    <row r="237" spans="1:8" ht="15.75" thickTop="1" x14ac:dyDescent="0.3"/>
  </sheetData>
  <mergeCells count="3">
    <mergeCell ref="A2:G2"/>
    <mergeCell ref="A4:G4"/>
    <mergeCell ref="B7:B16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WCSDPA</cp:lastModifiedBy>
  <cp:lastPrinted>2013-04-16T15:22:02Z</cp:lastPrinted>
  <dcterms:created xsi:type="dcterms:W3CDTF">2010-12-15T16:50:46Z</dcterms:created>
  <dcterms:modified xsi:type="dcterms:W3CDTF">2014-02-18T20:24:20Z</dcterms:modified>
</cp:coreProperties>
</file>