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Res.2009-2010'!$BI$8:$BR$742</definedName>
    <definedName name="_xlnm.Print_Area" localSheetId="1">'(2) B &amp; G ENCUMBRANCES'!$A$459:$BC$726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E720" i="9" l="1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E719" i="9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Q718" i="2"/>
  <c r="BQ719" i="2"/>
  <c r="BQ720" i="2"/>
  <c r="BQ721" i="2"/>
  <c r="BN720" i="2"/>
  <c r="BM720" i="2"/>
  <c r="BN719" i="2"/>
  <c r="BM719" i="2"/>
  <c r="BL719" i="2"/>
  <c r="BK719" i="2"/>
  <c r="BL720" i="2" l="1"/>
  <c r="BL721" i="2" s="1"/>
  <c r="BK720" i="2"/>
  <c r="BK721" i="2" s="1"/>
  <c r="BE717" i="9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A5" i="2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23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35" i="2"/>
  <c r="BO735" i="2"/>
  <c r="BO734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21" i="9"/>
  <c r="BD459" i="9"/>
  <c r="BD4" i="9"/>
  <c r="BE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22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722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22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22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22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22" i="2"/>
  <c r="AG11" i="9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29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34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33" i="2"/>
  <c r="BO733" i="2"/>
  <c r="BO740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32" i="2"/>
  <c r="BO732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31" i="2"/>
  <c r="BO731" i="2"/>
  <c r="BO738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30" i="2"/>
  <c r="BP730" i="2"/>
  <c r="BO737" i="2" s="1"/>
  <c r="BS150" i="2"/>
  <c r="S7" i="9"/>
  <c r="S4" i="9"/>
  <c r="N4" i="9"/>
  <c r="BR725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28" i="2"/>
  <c r="BN729" i="2"/>
  <c r="BP729" i="2"/>
  <c r="BO729" i="2"/>
  <c r="BP728" i="2"/>
  <c r="BO728" i="2"/>
  <c r="BM728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41" i="2"/>
  <c r="AE5" i="9"/>
  <c r="D13" i="2"/>
  <c r="D11" i="9" s="1"/>
  <c r="AI5" i="9"/>
  <c r="AL4" i="9"/>
  <c r="AU13" i="2"/>
  <c r="AU722" i="2" s="1"/>
  <c r="E5" i="9"/>
  <c r="X5" i="9"/>
  <c r="T13" i="2"/>
  <c r="T11" i="9" s="1"/>
  <c r="AN13" i="2"/>
  <c r="AN11" i="9" s="1"/>
  <c r="H722" i="2"/>
  <c r="AV4" i="9"/>
  <c r="C722" i="2"/>
  <c r="AC722" i="2"/>
  <c r="AA5" i="9"/>
  <c r="AK4" i="9"/>
  <c r="AQ4" i="9"/>
  <c r="AV13" i="2"/>
  <c r="AV722" i="2"/>
  <c r="R5" i="9"/>
  <c r="AS13" i="2"/>
  <c r="AS11" i="9" s="1"/>
  <c r="I722" i="2"/>
  <c r="E722" i="2"/>
  <c r="AR4" i="9"/>
  <c r="BC11" i="9"/>
  <c r="BC722" i="2"/>
  <c r="X11" i="9"/>
  <c r="N722" i="2"/>
  <c r="M13" i="2"/>
  <c r="AR13" i="2"/>
  <c r="AR11" i="9"/>
  <c r="AR506" i="9"/>
  <c r="BM730" i="2"/>
  <c r="BC4" i="9"/>
  <c r="BB722" i="2"/>
  <c r="AT4" i="9"/>
  <c r="AJ13" i="2"/>
  <c r="AJ11" i="9"/>
  <c r="S13" i="2"/>
  <c r="S11" i="9"/>
  <c r="AP13" i="2"/>
  <c r="AP11" i="9"/>
  <c r="BN735" i="2"/>
  <c r="BE722" i="2"/>
  <c r="W722" i="2"/>
  <c r="W11" i="9"/>
  <c r="F722" i="2"/>
  <c r="AM722" i="2"/>
  <c r="B722" i="2"/>
  <c r="BB11" i="9"/>
  <c r="AT505" i="9"/>
  <c r="AD13" i="2"/>
  <c r="AD11" i="9" s="1"/>
  <c r="K115" i="9"/>
  <c r="J13" i="2"/>
  <c r="E11" i="9"/>
  <c r="AP4" i="9"/>
  <c r="BM735" i="2"/>
  <c r="BD722" i="2"/>
  <c r="BO742" i="2"/>
  <c r="S722" i="2"/>
  <c r="BA722" i="2"/>
  <c r="AN480" i="9"/>
  <c r="AE433" i="9"/>
  <c r="AB11" i="9"/>
  <c r="AA346" i="9"/>
  <c r="AA722" i="2"/>
  <c r="Y4" i="9"/>
  <c r="Y13" i="2"/>
  <c r="Y11" i="9" s="1"/>
  <c r="U165" i="9"/>
  <c r="AY564" i="9"/>
  <c r="AY722" i="2"/>
  <c r="BN734" i="2"/>
  <c r="AL722" i="2"/>
  <c r="G103" i="9"/>
  <c r="G722" i="2"/>
  <c r="BM732" i="2"/>
  <c r="AK722" i="2"/>
  <c r="AK427" i="9"/>
  <c r="BN731" i="2"/>
  <c r="AF13" i="2"/>
  <c r="AF11" i="9" s="1"/>
  <c r="AF5" i="9"/>
  <c r="O13" i="2"/>
  <c r="O11" i="9" s="1"/>
  <c r="O5" i="9"/>
  <c r="BM733" i="2"/>
  <c r="L11" i="9"/>
  <c r="BE11" i="9"/>
  <c r="BD11" i="9"/>
  <c r="D722" i="2"/>
  <c r="AR722" i="2"/>
  <c r="AU11" i="9"/>
  <c r="AP722" i="2"/>
  <c r="AN722" i="2"/>
  <c r="AJ722" i="2"/>
  <c r="BM742" i="2"/>
  <c r="J11" i="9"/>
  <c r="J722" i="2"/>
  <c r="O722" i="2"/>
  <c r="Q722" i="2"/>
  <c r="Q11" i="9"/>
  <c r="P13" i="2"/>
  <c r="P5" i="9"/>
  <c r="AT556" i="9"/>
  <c r="AT722" i="2"/>
  <c r="AW11" i="9"/>
  <c r="AW722" i="2"/>
  <c r="AQ561" i="9"/>
  <c r="AQ722" i="2"/>
  <c r="T310" i="9"/>
  <c r="T722" i="2"/>
  <c r="R11" i="9"/>
  <c r="R722" i="2"/>
  <c r="Y722" i="2"/>
  <c r="M11" i="9"/>
  <c r="M722" i="2"/>
  <c r="AH13" i="2"/>
  <c r="AH11" i="9" s="1"/>
  <c r="AH5" i="9"/>
  <c r="AE11" i="9"/>
  <c r="AE722" i="2"/>
  <c r="K722" i="2"/>
  <c r="K99" i="9"/>
  <c r="AS722" i="2"/>
  <c r="AV11" i="9"/>
  <c r="BN733" i="2"/>
  <c r="BM740" i="2" s="1"/>
  <c r="BN732" i="2"/>
  <c r="BM739" i="2" s="1"/>
  <c r="AF722" i="2"/>
  <c r="BM734" i="2"/>
  <c r="BM741" i="2" s="1"/>
  <c r="BN730" i="2"/>
  <c r="BM737" i="2" s="1"/>
  <c r="Z13" i="2"/>
  <c r="BM731" i="2"/>
  <c r="BM738" i="2" s="1"/>
  <c r="AO13" i="2"/>
  <c r="AH722" i="2"/>
  <c r="P11" i="9"/>
  <c r="Z11" i="9"/>
  <c r="Z722" i="2"/>
  <c r="P722" i="2"/>
  <c r="N722" i="9" l="1"/>
  <c r="AM722" i="9"/>
  <c r="S722" i="9"/>
  <c r="S723" i="9" s="1"/>
  <c r="AX722" i="9"/>
  <c r="BA722" i="9"/>
  <c r="AL722" i="9"/>
  <c r="BE722" i="9"/>
  <c r="O722" i="9"/>
  <c r="O723" i="9" s="1"/>
  <c r="AY722" i="9"/>
  <c r="B722" i="9"/>
  <c r="B723" i="9" s="1"/>
  <c r="X722" i="9"/>
  <c r="AU722" i="9"/>
  <c r="G722" i="9"/>
  <c r="G723" i="9" s="1"/>
  <c r="AG722" i="9"/>
  <c r="E722" i="9"/>
  <c r="E723" i="9" s="1"/>
  <c r="D722" i="9"/>
  <c r="D723" i="9" s="1"/>
  <c r="AD722" i="2"/>
  <c r="AB722" i="9"/>
  <c r="BB722" i="9"/>
  <c r="W722" i="9"/>
  <c r="BQ15" i="2"/>
  <c r="Q722" i="9"/>
  <c r="Q723" i="9" s="1"/>
  <c r="BD722" i="9"/>
  <c r="BC722" i="9"/>
  <c r="AC722" i="9"/>
  <c r="AF722" i="9"/>
  <c r="Y722" i="9"/>
  <c r="AS722" i="9"/>
  <c r="I722" i="9"/>
  <c r="I723" i="9" s="1"/>
  <c r="F722" i="9"/>
  <c r="F723" i="9" s="1"/>
  <c r="AT722" i="9"/>
  <c r="K722" i="9"/>
  <c r="K723" i="9" s="1"/>
  <c r="AP722" i="9"/>
  <c r="AJ722" i="9"/>
  <c r="AZ722" i="9"/>
  <c r="P722" i="9"/>
  <c r="P723" i="9" s="1"/>
  <c r="AV722" i="9"/>
  <c r="R722" i="9"/>
  <c r="R723" i="9" s="1"/>
  <c r="AW722" i="9"/>
  <c r="AK722" i="9"/>
  <c r="AA722" i="9"/>
  <c r="H722" i="9"/>
  <c r="H723" i="9" s="1"/>
  <c r="J722" i="9"/>
  <c r="J723" i="9" s="1"/>
  <c r="C722" i="9"/>
  <c r="C723" i="9" s="1"/>
  <c r="AH722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L722" i="2" s="1"/>
  <c r="BQ16" i="2"/>
  <c r="Z722" i="9"/>
  <c r="AE722" i="9"/>
  <c r="M722" i="9"/>
  <c r="M723" i="9" s="1"/>
  <c r="AQ722" i="9"/>
  <c r="AI722" i="2"/>
  <c r="L722" i="9"/>
  <c r="L723" i="9" s="1"/>
  <c r="AD722" i="9"/>
  <c r="AR722" i="9"/>
  <c r="AN722" i="9"/>
  <c r="AI722" i="9"/>
  <c r="AO11" i="9"/>
  <c r="AO722" i="9" s="1"/>
  <c r="AO722" i="2"/>
  <c r="T722" i="9"/>
  <c r="T723" i="9" s="1"/>
  <c r="BO739" i="2"/>
  <c r="V11" i="9"/>
  <c r="V722" i="9" s="1"/>
  <c r="V722" i="2"/>
  <c r="U13" i="2"/>
  <c r="U5" i="9"/>
  <c r="BQ18" i="2" l="1"/>
  <c r="BK19" i="2"/>
  <c r="BQ17" i="2"/>
  <c r="U11" i="9"/>
  <c r="U722" i="9" s="1"/>
  <c r="U723" i="9" s="1"/>
  <c r="U722" i="2"/>
  <c r="BF723" i="2" s="1"/>
  <c r="BQ19" i="2" l="1"/>
  <c r="BK20" i="2"/>
  <c r="BE723" i="9"/>
  <c r="BK21" i="2" l="1"/>
  <c r="BQ20" i="2"/>
  <c r="BL723" i="2"/>
  <c r="BQ723" i="2"/>
  <c r="BG723" i="2"/>
  <c r="BQ21" i="2" l="1"/>
  <c r="BK22" i="2"/>
  <c r="BR723" i="2"/>
  <c r="BL724" i="2"/>
  <c r="BL726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Q717" i="2" l="1"/>
  <c r="BK722" i="2" l="1"/>
  <c r="BQ722" i="2" s="1"/>
  <c r="BK724" i="2" l="1"/>
  <c r="BK726" i="2" s="1"/>
  <c r="BQ726" i="2" s="1"/>
  <c r="BR726" i="2" s="1"/>
  <c r="BR722" i="2"/>
  <c r="BQ724" i="2" l="1"/>
  <c r="BR724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<sst xmlns="http://schemas.openxmlformats.org/spreadsheetml/2006/main" count="1130" uniqueCount="521">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</sst>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0" xfId="0" applyFont="1" applyFill="1" applyAlignment="1">
      <alignment horizontal="center" vertic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42"/>
  <sheetViews>
    <sheetView tabSelected="1" topLeftCell="BK1" zoomScaleNormal="100" workbookViewId="0">
      <pane ySplit="13" topLeftCell="A713" activePane="bottomLeft" state="frozen"/>
      <selection pane="bottomLeft" activeCell="BN719" sqref="BN719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3" t="s">
        <v>85</v>
      </c>
      <c r="BJ8" s="254"/>
      <c r="BK8" s="254"/>
      <c r="BL8" s="254"/>
      <c r="BM8" s="254"/>
      <c r="BN8" s="254"/>
      <c r="BO8" s="254"/>
      <c r="BP8" s="254"/>
      <c r="BQ8" s="255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59" t="s">
        <v>106</v>
      </c>
      <c r="B10" s="262" t="s">
        <v>108</v>
      </c>
      <c r="C10" s="262" t="s">
        <v>118</v>
      </c>
      <c r="D10" s="262" t="s">
        <v>119</v>
      </c>
      <c r="E10" s="262" t="s">
        <v>121</v>
      </c>
      <c r="F10" s="262" t="s">
        <v>122</v>
      </c>
      <c r="G10" s="262" t="s">
        <v>178</v>
      </c>
      <c r="H10" s="262" t="s">
        <v>124</v>
      </c>
      <c r="I10" s="262" t="s">
        <v>125</v>
      </c>
      <c r="J10" s="263" t="s">
        <v>126</v>
      </c>
      <c r="K10" s="262" t="s">
        <v>127</v>
      </c>
      <c r="L10" s="262" t="s">
        <v>129</v>
      </c>
      <c r="M10" s="263" t="s">
        <v>128</v>
      </c>
      <c r="N10" s="262" t="s">
        <v>130</v>
      </c>
      <c r="O10" s="263" t="s">
        <v>131</v>
      </c>
      <c r="P10" s="263" t="s">
        <v>133</v>
      </c>
      <c r="Q10" s="263" t="s">
        <v>86</v>
      </c>
      <c r="R10" s="263" t="s">
        <v>144</v>
      </c>
      <c r="S10" s="263" t="s">
        <v>257</v>
      </c>
      <c r="T10" s="163"/>
      <c r="U10" s="263" t="s">
        <v>135</v>
      </c>
      <c r="V10" s="263" t="s">
        <v>188</v>
      </c>
      <c r="W10" s="263" t="s">
        <v>253</v>
      </c>
      <c r="X10" s="263" t="s">
        <v>229</v>
      </c>
      <c r="Y10" s="263" t="s">
        <v>255</v>
      </c>
      <c r="Z10" s="263" t="s">
        <v>209</v>
      </c>
      <c r="AA10" s="263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64" t="s">
        <v>84</v>
      </c>
      <c r="BJ10" s="265"/>
      <c r="BK10" s="265"/>
      <c r="BL10" s="265"/>
      <c r="BM10" s="265"/>
      <c r="BN10" s="265"/>
      <c r="BO10" s="265"/>
      <c r="BP10" s="265"/>
      <c r="BQ10" s="266"/>
      <c r="BR10" s="241"/>
    </row>
    <row r="11" spans="1:72" ht="9" customHeight="1" thickBot="1">
      <c r="A11" s="260"/>
      <c r="B11" s="262"/>
      <c r="C11" s="262"/>
      <c r="D11" s="262"/>
      <c r="E11" s="262"/>
      <c r="F11" s="262"/>
      <c r="G11" s="262"/>
      <c r="H11" s="262"/>
      <c r="I11" s="262"/>
      <c r="J11" s="263"/>
      <c r="K11" s="262"/>
      <c r="L11" s="262"/>
      <c r="M11" s="263"/>
      <c r="N11" s="262"/>
      <c r="O11" s="263"/>
      <c r="P11" s="263"/>
      <c r="Q11" s="263"/>
      <c r="R11" s="263"/>
      <c r="S11" s="263"/>
      <c r="T11" s="163"/>
      <c r="U11" s="263"/>
      <c r="V11" s="263"/>
      <c r="W11" s="263"/>
      <c r="X11" s="263"/>
      <c r="Y11" s="263"/>
      <c r="Z11" s="263"/>
      <c r="AA11" s="263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1"/>
      <c r="B12" s="262"/>
      <c r="C12" s="262"/>
      <c r="D12" s="262"/>
      <c r="E12" s="262"/>
      <c r="F12" s="262"/>
      <c r="G12" s="262"/>
      <c r="H12" s="262"/>
      <c r="I12" s="262"/>
      <c r="J12" s="263"/>
      <c r="K12" s="262"/>
      <c r="L12" s="262"/>
      <c r="M12" s="263"/>
      <c r="N12" s="262"/>
      <c r="O12" s="263"/>
      <c r="P12" s="263"/>
      <c r="Q12" s="263"/>
      <c r="R12" s="263"/>
      <c r="S12" s="263"/>
      <c r="T12" s="163"/>
      <c r="U12" s="263"/>
      <c r="V12" s="263"/>
      <c r="W12" s="263"/>
      <c r="X12" s="263"/>
      <c r="Y12" s="263"/>
      <c r="Z12" s="263"/>
      <c r="AA12" s="263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5" t="s">
        <v>5</v>
      </c>
      <c r="BL12" s="276"/>
      <c r="BM12" s="267" t="s">
        <v>7</v>
      </c>
      <c r="BN12" s="268"/>
      <c r="BO12" s="257" t="s">
        <v>8</v>
      </c>
      <c r="BP12" s="25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22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19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4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ref="BK720:BL721" si="38">SUM(BK719+BM719-BO719)</f>
        <v>134426.33000000138</v>
      </c>
      <c r="BL720" s="75">
        <f t="shared" si="38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4"/>
      <c r="BS720" s="149"/>
      <c r="BT720" s="112"/>
      <c r="BU720" s="2"/>
    </row>
    <row r="721" spans="1:73" ht="16.5" thickBot="1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/>
      <c r="BJ721" s="77"/>
      <c r="BK721" s="190">
        <f t="shared" si="38"/>
        <v>134383.83000000138</v>
      </c>
      <c r="BL721" s="75">
        <f t="shared" si="38"/>
        <v>395894.12000000005</v>
      </c>
      <c r="BM721" s="189"/>
      <c r="BN721" s="189"/>
      <c r="BO721" s="189"/>
      <c r="BP721" s="189"/>
      <c r="BQ721" s="191">
        <f t="shared" si="35"/>
        <v>530277.95000000147</v>
      </c>
      <c r="BR721" s="244"/>
      <c r="BS721" s="149"/>
      <c r="BT721" s="112"/>
      <c r="BU721" s="2"/>
    </row>
    <row r="722" spans="1:73" s="30" customFormat="1" ht="16.5" thickBot="1">
      <c r="A722" s="50"/>
      <c r="B722" s="122">
        <f t="shared" ref="B722:AG722" si="39">SUM(B13:B717)</f>
        <v>0</v>
      </c>
      <c r="C722" s="122">
        <f t="shared" si="39"/>
        <v>0</v>
      </c>
      <c r="D722" s="122">
        <f t="shared" si="39"/>
        <v>0</v>
      </c>
      <c r="E722" s="122">
        <f t="shared" si="39"/>
        <v>0</v>
      </c>
      <c r="F722" s="122">
        <f t="shared" si="39"/>
        <v>0</v>
      </c>
      <c r="G722" s="122">
        <f t="shared" si="39"/>
        <v>0</v>
      </c>
      <c r="H722" s="122">
        <f t="shared" si="39"/>
        <v>0</v>
      </c>
      <c r="I722" s="122">
        <f t="shared" si="39"/>
        <v>0</v>
      </c>
      <c r="J722" s="122">
        <f t="shared" si="39"/>
        <v>0</v>
      </c>
      <c r="K722" s="122">
        <f t="shared" si="39"/>
        <v>0</v>
      </c>
      <c r="L722" s="122">
        <f t="shared" si="39"/>
        <v>0</v>
      </c>
      <c r="M722" s="122">
        <f t="shared" si="39"/>
        <v>0</v>
      </c>
      <c r="N722" s="122">
        <f t="shared" si="39"/>
        <v>0</v>
      </c>
      <c r="O722" s="122">
        <f t="shared" si="39"/>
        <v>4.2973624658770859E-11</v>
      </c>
      <c r="P722" s="122">
        <f t="shared" si="39"/>
        <v>-1.8189894035458565E-11</v>
      </c>
      <c r="Q722" s="122">
        <f t="shared" si="39"/>
        <v>0</v>
      </c>
      <c r="R722" s="122">
        <f t="shared" si="39"/>
        <v>5.4001247917767614E-13</v>
      </c>
      <c r="S722" s="187">
        <f t="shared" si="39"/>
        <v>0</v>
      </c>
      <c r="T722" s="122">
        <f t="shared" si="39"/>
        <v>0</v>
      </c>
      <c r="U722" s="122">
        <f t="shared" si="39"/>
        <v>-2.1827872842550278E-11</v>
      </c>
      <c r="V722" s="122">
        <f t="shared" si="39"/>
        <v>0</v>
      </c>
      <c r="W722" s="122">
        <f t="shared" si="39"/>
        <v>0</v>
      </c>
      <c r="X722" s="122">
        <f t="shared" si="39"/>
        <v>0</v>
      </c>
      <c r="Y722" s="122">
        <f t="shared" si="39"/>
        <v>-7.2759576141834259E-12</v>
      </c>
      <c r="Z722" s="122">
        <f t="shared" si="39"/>
        <v>0</v>
      </c>
      <c r="AA722" s="122">
        <f t="shared" si="39"/>
        <v>0</v>
      </c>
      <c r="AB722" s="122">
        <f t="shared" si="39"/>
        <v>0</v>
      </c>
      <c r="AC722" s="187">
        <f t="shared" si="39"/>
        <v>0</v>
      </c>
      <c r="AD722" s="122">
        <f t="shared" si="39"/>
        <v>0</v>
      </c>
      <c r="AE722" s="122">
        <f t="shared" si="39"/>
        <v>0</v>
      </c>
      <c r="AF722" s="122">
        <f t="shared" si="39"/>
        <v>-2.7284841053187847E-12</v>
      </c>
      <c r="AG722" s="187">
        <f t="shared" si="39"/>
        <v>0</v>
      </c>
      <c r="AH722" s="187">
        <f t="shared" ref="AH722:BE722" si="40">SUM(AH13:AH717)</f>
        <v>0</v>
      </c>
      <c r="AI722" s="122">
        <f t="shared" si="40"/>
        <v>3.637978807091713E-12</v>
      </c>
      <c r="AJ722" s="122">
        <f t="shared" si="40"/>
        <v>0</v>
      </c>
      <c r="AK722" s="122">
        <f t="shared" si="40"/>
        <v>0</v>
      </c>
      <c r="AL722" s="122">
        <f t="shared" si="40"/>
        <v>0</v>
      </c>
      <c r="AM722" s="122">
        <f t="shared" si="40"/>
        <v>0</v>
      </c>
      <c r="AN722" s="122">
        <f t="shared" si="40"/>
        <v>0</v>
      </c>
      <c r="AO722" s="122">
        <f t="shared" si="40"/>
        <v>5.9117155615240335E-12</v>
      </c>
      <c r="AP722" s="122">
        <f t="shared" si="40"/>
        <v>0</v>
      </c>
      <c r="AQ722" s="122">
        <f t="shared" si="40"/>
        <v>0</v>
      </c>
      <c r="AR722" s="122">
        <f t="shared" si="40"/>
        <v>0</v>
      </c>
      <c r="AS722" s="122">
        <f t="shared" si="40"/>
        <v>0</v>
      </c>
      <c r="AT722" s="122">
        <f t="shared" si="40"/>
        <v>0</v>
      </c>
      <c r="AU722" s="122">
        <f t="shared" si="40"/>
        <v>0</v>
      </c>
      <c r="AV722" s="122">
        <f t="shared" si="40"/>
        <v>0</v>
      </c>
      <c r="AW722" s="122">
        <f t="shared" si="40"/>
        <v>0</v>
      </c>
      <c r="AX722" s="122">
        <f t="shared" si="40"/>
        <v>0</v>
      </c>
      <c r="AY722" s="122">
        <f t="shared" si="40"/>
        <v>-1.4551915228366852E-11</v>
      </c>
      <c r="AZ722" s="122">
        <f t="shared" si="40"/>
        <v>0</v>
      </c>
      <c r="BA722" s="122">
        <f t="shared" si="40"/>
        <v>2.1827872842550278E-11</v>
      </c>
      <c r="BB722" s="122">
        <f t="shared" si="40"/>
        <v>0</v>
      </c>
      <c r="BC722" s="122">
        <f t="shared" si="40"/>
        <v>0</v>
      </c>
      <c r="BD722" s="122">
        <f t="shared" si="40"/>
        <v>5.7980287238024175E-12</v>
      </c>
      <c r="BE722" s="122">
        <f t="shared" si="40"/>
        <v>0</v>
      </c>
      <c r="BI722" s="178"/>
      <c r="BJ722" s="194"/>
      <c r="BK722" s="190">
        <f t="shared" ref="BK722:BL722" si="41">SUM(BK721+BM721-BO721)</f>
        <v>134383.83000000138</v>
      </c>
      <c r="BL722" s="75">
        <f t="shared" si="41"/>
        <v>395894.12000000005</v>
      </c>
      <c r="BM722" s="195"/>
      <c r="BN722" s="195"/>
      <c r="BO722" s="195"/>
      <c r="BP722" s="195"/>
      <c r="BQ722" s="191">
        <f t="shared" si="35"/>
        <v>530277.95000000147</v>
      </c>
      <c r="BR722" s="249">
        <f>-BK722-BL722+BQ722</f>
        <v>0</v>
      </c>
      <c r="BS722" s="108"/>
    </row>
    <row r="723" spans="1:73" ht="18" customHeight="1">
      <c r="C723" s="45"/>
      <c r="D723" s="45"/>
      <c r="E723" s="45"/>
      <c r="F723" s="45"/>
      <c r="G723" s="45"/>
      <c r="H723" s="45"/>
      <c r="I723" s="54"/>
      <c r="J723" s="50"/>
      <c r="K723" s="45"/>
      <c r="L723" s="54"/>
      <c r="M723" s="175" t="s">
        <v>268</v>
      </c>
      <c r="N723" s="45"/>
      <c r="O723" s="54"/>
      <c r="P723" s="175" t="s">
        <v>268</v>
      </c>
      <c r="Q723" s="50"/>
      <c r="R723" s="50"/>
      <c r="S723" s="153"/>
      <c r="T723" s="153"/>
      <c r="U723" s="54"/>
      <c r="V723" s="54"/>
      <c r="W723" s="54"/>
      <c r="X723" s="175" t="s">
        <v>268</v>
      </c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121">
        <f>SUM(B722:BE722)</f>
        <v>1.6115109247039072E-11</v>
      </c>
      <c r="BG723" s="28">
        <f>+BF723-'(2) B &amp; G ENCUMBRANCES'!BE723</f>
        <v>-2.8194335754960775E-11</v>
      </c>
      <c r="BI723" s="196"/>
      <c r="BJ723" s="197" t="s">
        <v>95</v>
      </c>
      <c r="BK723" s="252">
        <f>-'(2) B &amp; G ENCUMBRANCES'!S725</f>
        <v>0</v>
      </c>
      <c r="BL723" s="252">
        <f>-'(2) B &amp; G ENCUMBRANCES'!BE723</f>
        <v>-4.4309445001999848E-11</v>
      </c>
      <c r="BM723" s="185"/>
      <c r="BN723" s="185"/>
      <c r="BO723" s="198" t="s">
        <v>96</v>
      </c>
      <c r="BP723" s="185"/>
      <c r="BQ723" s="199">
        <f>-'(2) B &amp; G ENCUMBRANCES'!BE723</f>
        <v>-4.4309445001999848E-11</v>
      </c>
      <c r="BR723" s="250">
        <f>-BK723-BL723+BQ723</f>
        <v>0</v>
      </c>
      <c r="BS723" s="2"/>
      <c r="BT723" s="112"/>
      <c r="BU723" s="2"/>
    </row>
    <row r="724" spans="1:73" ht="18.75" thickBot="1">
      <c r="C724" s="45"/>
      <c r="D724" s="45"/>
      <c r="E724" s="45"/>
      <c r="F724" s="45"/>
      <c r="G724" s="45"/>
      <c r="H724" s="45"/>
      <c r="I724" s="54"/>
      <c r="J724" s="50"/>
      <c r="K724" s="45"/>
      <c r="L724" s="54"/>
      <c r="M724" s="54"/>
      <c r="N724" s="45"/>
      <c r="O724" s="50"/>
      <c r="P724" s="50"/>
      <c r="Q724" s="50"/>
      <c r="R724" s="50"/>
      <c r="S724" s="153"/>
      <c r="T724" s="15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158"/>
      <c r="BI724" s="200"/>
      <c r="BJ724" s="201" t="s">
        <v>94</v>
      </c>
      <c r="BK724" s="202">
        <f>+BK722+BK723</f>
        <v>134383.83000000138</v>
      </c>
      <c r="BL724" s="202">
        <f>+BL722+BL723</f>
        <v>395894.12</v>
      </c>
      <c r="BM724" s="203"/>
      <c r="BN724" s="203"/>
      <c r="BO724" s="204" t="s">
        <v>97</v>
      </c>
      <c r="BP724" s="203"/>
      <c r="BQ724" s="125">
        <f>SUM(BK724:BL724)</f>
        <v>530277.95000000135</v>
      </c>
      <c r="BR724" s="250">
        <f>-BK724-BL724+BQ724</f>
        <v>0</v>
      </c>
      <c r="BS724" s="2"/>
      <c r="BT724" s="112"/>
      <c r="BU724" s="2"/>
    </row>
    <row r="725" spans="1:73" ht="18">
      <c r="C725" s="53"/>
      <c r="D725" s="45"/>
      <c r="E725" s="53"/>
      <c r="F725" s="45"/>
      <c r="G725" s="45"/>
      <c r="H725" s="45"/>
      <c r="I725" s="50"/>
      <c r="J725" s="50"/>
      <c r="K725" s="45"/>
      <c r="L725" s="45"/>
      <c r="M725" s="50"/>
      <c r="N725" s="45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I725" s="277" t="s">
        <v>103</v>
      </c>
      <c r="BJ725" s="278"/>
      <c r="BK725" s="130">
        <v>0</v>
      </c>
      <c r="BL725" s="130">
        <v>0</v>
      </c>
      <c r="BM725" s="79"/>
      <c r="BN725" s="205"/>
      <c r="BO725" s="206" t="s">
        <v>136</v>
      </c>
      <c r="BP725" s="101"/>
      <c r="BQ725" s="150">
        <v>0</v>
      </c>
      <c r="BR725" s="250">
        <f>-BK725-BL725+BQ725</f>
        <v>0</v>
      </c>
      <c r="BS725" s="2"/>
      <c r="BT725" s="112"/>
      <c r="BU725" s="2"/>
    </row>
    <row r="726" spans="1:73" ht="18.75" thickBot="1">
      <c r="C726" s="53"/>
      <c r="D726" s="45"/>
      <c r="E726" s="53"/>
      <c r="F726" s="45"/>
      <c r="G726" s="45"/>
      <c r="H726" s="45"/>
      <c r="I726" s="50"/>
      <c r="J726" s="50"/>
      <c r="K726" s="45"/>
      <c r="L726" s="45"/>
      <c r="M726" s="50"/>
      <c r="N726" s="45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I726" s="102" t="s">
        <v>99</v>
      </c>
      <c r="BJ726" s="103"/>
      <c r="BK726" s="124">
        <f>SUM(BK724:BK725)</f>
        <v>134383.83000000138</v>
      </c>
      <c r="BL726" s="124">
        <f>SUM(BL724:BL725)</f>
        <v>395894.12</v>
      </c>
      <c r="BM726" s="97"/>
      <c r="BN726" s="207"/>
      <c r="BO726" s="208" t="s">
        <v>98</v>
      </c>
      <c r="BP726" s="100"/>
      <c r="BQ726" s="125">
        <f>SUM(BK726:BL726)</f>
        <v>530277.95000000135</v>
      </c>
      <c r="BR726" s="250">
        <f>-BK726-BL726+BQ726</f>
        <v>0</v>
      </c>
      <c r="BS726" s="2"/>
      <c r="BT726" s="112"/>
      <c r="BU726" s="2"/>
    </row>
    <row r="727" spans="1:73" ht="10.5" customHeight="1">
      <c r="C727" s="53"/>
      <c r="D727" s="45"/>
      <c r="E727" s="53"/>
      <c r="F727" s="45"/>
      <c r="G727" s="45"/>
      <c r="H727" s="45"/>
      <c r="I727" s="50"/>
      <c r="J727" s="50"/>
      <c r="K727" s="45"/>
      <c r="L727" s="45"/>
      <c r="M727" s="50"/>
      <c r="N727" s="45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I727" s="146"/>
      <c r="BJ727" s="57"/>
      <c r="BK727" s="80"/>
      <c r="BL727" s="81"/>
      <c r="BM727" s="81"/>
      <c r="BN727" s="81"/>
      <c r="BO727" s="81"/>
      <c r="BP727" s="81"/>
      <c r="BQ727" s="147"/>
      <c r="BR727" s="240" t="s">
        <v>117</v>
      </c>
    </row>
    <row r="728" spans="1:73" ht="15.75" hidden="1" customHeight="1">
      <c r="C728" s="51"/>
      <c r="D728" s="45"/>
      <c r="E728" s="45"/>
      <c r="F728" s="45"/>
      <c r="G728" s="45"/>
      <c r="H728" s="45"/>
      <c r="I728" s="50"/>
      <c r="J728" s="50"/>
      <c r="K728" s="45"/>
      <c r="L728" s="45"/>
      <c r="M728" s="50"/>
      <c r="N728" s="45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I728" s="146"/>
      <c r="BJ728" s="148"/>
      <c r="BK728" s="80"/>
      <c r="BL728" s="225" t="s">
        <v>61</v>
      </c>
      <c r="BM728" s="226">
        <f>SUM(BM14:BM50)</f>
        <v>601292.43999999994</v>
      </c>
      <c r="BN728" s="226">
        <f>SUM(BN14:BN50)+BN84</f>
        <v>725180.76</v>
      </c>
      <c r="BO728" s="226">
        <f>SUM(BO14:BO50)</f>
        <v>22635.489999999998</v>
      </c>
      <c r="BP728" s="226">
        <f>SUM(BP14:BP50)</f>
        <v>261985.88</v>
      </c>
      <c r="BQ728" s="227"/>
      <c r="BR728" s="33"/>
    </row>
    <row r="729" spans="1:73" ht="15.75" hidden="1" customHeight="1">
      <c r="BI729" s="146"/>
      <c r="BJ729" s="148"/>
      <c r="BK729" s="80"/>
      <c r="BL729" s="228" t="s">
        <v>60</v>
      </c>
      <c r="BM729" s="229">
        <f>SUM(BM51:BM84)</f>
        <v>180854.64999999997</v>
      </c>
      <c r="BN729" s="229">
        <f>SUM(BN51:BN84)-BN84</f>
        <v>1279432.1100000003</v>
      </c>
      <c r="BO729" s="229">
        <f>SUM(BO51:BO84)</f>
        <v>42696.5</v>
      </c>
      <c r="BP729" s="229">
        <f>SUM(BP51:BP84)</f>
        <v>428285.09</v>
      </c>
      <c r="BQ729" s="230"/>
    </row>
    <row r="730" spans="1:73" ht="15.75" customHeight="1">
      <c r="BI730" s="146"/>
      <c r="BJ730" s="148"/>
      <c r="BK730" s="80"/>
      <c r="BL730" s="231" t="s">
        <v>62</v>
      </c>
      <c r="BM730" s="232">
        <f>SUM(BM85:BM141)</f>
        <v>292086.88500000001</v>
      </c>
      <c r="BN730" s="232">
        <f>SUM(BN85:BN141)</f>
        <v>1283007.9550000001</v>
      </c>
      <c r="BO730" s="232">
        <f>SUM(BO85:BO141)</f>
        <v>508762.1</v>
      </c>
      <c r="BP730" s="232">
        <f>SUM(BP85:BP141)</f>
        <v>664323.0399999998</v>
      </c>
      <c r="BQ730" s="230"/>
    </row>
    <row r="731" spans="1:73" ht="15.75" customHeight="1">
      <c r="BI731" s="146"/>
      <c r="BJ731" s="148"/>
      <c r="BK731" s="80"/>
      <c r="BL731" s="231" t="s">
        <v>157</v>
      </c>
      <c r="BM731" s="232">
        <f>SUM(BM142:BM241)</f>
        <v>435395.44499999995</v>
      </c>
      <c r="BN731" s="232">
        <f>SUM(BN142:BN241)</f>
        <v>1428933.165</v>
      </c>
      <c r="BO731" s="232">
        <f>SUM(BO142:BO241)</f>
        <v>34200.559999999998</v>
      </c>
      <c r="BP731" s="232">
        <f>SUM(BP142:BP241)</f>
        <v>1083906.28</v>
      </c>
      <c r="BQ731" s="230"/>
    </row>
    <row r="732" spans="1:73" ht="15.75" customHeight="1">
      <c r="BI732" s="146"/>
      <c r="BJ732" s="148"/>
      <c r="BK732" s="80"/>
      <c r="BL732" s="231" t="s">
        <v>231</v>
      </c>
      <c r="BM732" s="232">
        <f>SUM(BM242:BM315)</f>
        <v>304187.80499999993</v>
      </c>
      <c r="BN732" s="232">
        <f>SUM(BN242:BN315)</f>
        <v>1277317.865</v>
      </c>
      <c r="BO732" s="232">
        <f>SUM(BO242:BO315)</f>
        <v>0</v>
      </c>
      <c r="BP732" s="232">
        <f>SUM(BP242:BP315)</f>
        <v>1517706.0499999993</v>
      </c>
      <c r="BQ732" s="230"/>
    </row>
    <row r="733" spans="1:73" ht="15.75" customHeight="1">
      <c r="BI733" s="146"/>
      <c r="BJ733" s="148"/>
      <c r="BK733" s="80"/>
      <c r="BL733" s="231" t="s">
        <v>292</v>
      </c>
      <c r="BM733" s="232">
        <f>SUM(BM316:BM458)</f>
        <v>221377.30500000002</v>
      </c>
      <c r="BN733" s="232">
        <f>SUM(BN316:BN458)</f>
        <v>130911.765</v>
      </c>
      <c r="BO733" s="232">
        <f>SUM(BO316:BO458)</f>
        <v>93734.06</v>
      </c>
      <c r="BP733" s="232">
        <f>SUM(BP316:BP458)</f>
        <v>1530313.05</v>
      </c>
      <c r="BQ733" s="230"/>
    </row>
    <row r="734" spans="1:73" ht="15.75" customHeight="1">
      <c r="BI734" s="146"/>
      <c r="BJ734" s="148"/>
      <c r="BK734" s="80"/>
      <c r="BL734" s="231" t="s">
        <v>387</v>
      </c>
      <c r="BM734" s="232">
        <f>SUM(BM459:BM569)</f>
        <v>-320208.4250000001</v>
      </c>
      <c r="BN734" s="232">
        <f>SUM(BN459:BN569)</f>
        <v>2432360.5950000007</v>
      </c>
      <c r="BO734" s="232">
        <f>SUM(BO459:BO569)</f>
        <v>119875</v>
      </c>
      <c r="BP734" s="232">
        <f>SUM(BP459:BP569)</f>
        <v>2870845.88</v>
      </c>
      <c r="BQ734" s="230"/>
    </row>
    <row r="735" spans="1:73" ht="15.75" customHeight="1">
      <c r="BI735" s="146"/>
      <c r="BJ735" s="148"/>
      <c r="BK735" s="80"/>
      <c r="BL735" s="231" t="s">
        <v>496</v>
      </c>
      <c r="BM735" s="232">
        <f>SUM(BM570:BM642)</f>
        <v>856.2850000000002</v>
      </c>
      <c r="BN735" s="232">
        <f>SUM(BN570:BN642)</f>
        <v>848302.69500000007</v>
      </c>
      <c r="BO735" s="232">
        <f>SUM(BO570:BO642)</f>
        <v>693913.29999999993</v>
      </c>
      <c r="BP735" s="232">
        <f>SUM(BP570:BP642)</f>
        <v>798618.19</v>
      </c>
      <c r="BQ735" s="230"/>
    </row>
    <row r="736" spans="1:73" ht="7.5" customHeight="1">
      <c r="C736" s="45"/>
      <c r="D736" s="45"/>
      <c r="E736" s="45"/>
      <c r="F736" s="45"/>
      <c r="G736" s="45"/>
      <c r="H736" s="45"/>
      <c r="I736" s="45"/>
      <c r="J736" s="50"/>
      <c r="K736" s="45"/>
      <c r="L736" s="45"/>
      <c r="M736" s="50"/>
      <c r="N736" s="45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I736" s="146"/>
      <c r="BJ736" s="148"/>
      <c r="BK736" s="80"/>
      <c r="BL736" s="233"/>
      <c r="BM736" s="234"/>
      <c r="BN736" s="234"/>
      <c r="BO736" s="234"/>
      <c r="BP736" s="234"/>
      <c r="BQ736" s="230"/>
    </row>
    <row r="737" spans="3:69" ht="15.75">
      <c r="C737" s="45"/>
      <c r="D737" s="45"/>
      <c r="E737" s="45" t="s">
        <v>72</v>
      </c>
      <c r="F737" s="45"/>
      <c r="G737" s="45"/>
      <c r="H737" s="45"/>
      <c r="I737" s="45"/>
      <c r="J737" s="50"/>
      <c r="K737" s="45"/>
      <c r="L737" s="45"/>
      <c r="M737" s="50"/>
      <c r="N737" s="45"/>
      <c r="O737" s="50"/>
      <c r="P737" s="50"/>
      <c r="Q737" s="50"/>
      <c r="R737" s="50"/>
      <c r="S737" s="157"/>
      <c r="T737" s="157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I737" s="146"/>
      <c r="BJ737" s="148"/>
      <c r="BK737" s="148"/>
      <c r="BL737" s="235" t="s">
        <v>158</v>
      </c>
      <c r="BM737" s="269">
        <f>+BN730+BM730</f>
        <v>1575094.84</v>
      </c>
      <c r="BN737" s="270"/>
      <c r="BO737" s="269">
        <f>+BP730+BO730</f>
        <v>1173085.1399999997</v>
      </c>
      <c r="BP737" s="270"/>
      <c r="BQ737" s="236" t="s">
        <v>159</v>
      </c>
    </row>
    <row r="738" spans="3:69" ht="18" customHeight="1">
      <c r="BI738" s="146"/>
      <c r="BJ738" s="148"/>
      <c r="BK738" s="80"/>
      <c r="BL738" s="237" t="s">
        <v>233</v>
      </c>
      <c r="BM738" s="271">
        <f>+BM731+BN731</f>
        <v>1864328.6099999999</v>
      </c>
      <c r="BN738" s="272"/>
      <c r="BO738" s="271">
        <f>+BO731+BP731</f>
        <v>1118106.8400000001</v>
      </c>
      <c r="BP738" s="272"/>
      <c r="BQ738" s="236" t="s">
        <v>160</v>
      </c>
    </row>
    <row r="739" spans="3:69" ht="20.100000000000001" customHeight="1">
      <c r="BI739" s="146"/>
      <c r="BJ739" s="148"/>
      <c r="BK739" s="80"/>
      <c r="BL739" s="237" t="s">
        <v>232</v>
      </c>
      <c r="BM739" s="271">
        <f>+BM732+BN732</f>
        <v>1581505.67</v>
      </c>
      <c r="BN739" s="272"/>
      <c r="BO739" s="271">
        <f>+BO732+BP732</f>
        <v>1517706.0499999993</v>
      </c>
      <c r="BP739" s="272"/>
      <c r="BQ739" s="236" t="s">
        <v>234</v>
      </c>
    </row>
    <row r="740" spans="3:69" ht="15.75" customHeight="1">
      <c r="BI740" s="182"/>
      <c r="BJ740" s="3"/>
      <c r="BK740" s="98"/>
      <c r="BL740" s="237" t="s">
        <v>294</v>
      </c>
      <c r="BM740" s="271">
        <f>+BM733+BN733</f>
        <v>352289.07</v>
      </c>
      <c r="BN740" s="272"/>
      <c r="BO740" s="271">
        <f>+BO733+BP733</f>
        <v>1624047.11</v>
      </c>
      <c r="BP740" s="272"/>
      <c r="BQ740" s="236" t="s">
        <v>293</v>
      </c>
    </row>
    <row r="741" spans="3:69" ht="15.75" customHeight="1">
      <c r="BI741" s="182"/>
      <c r="BJ741" s="3"/>
      <c r="BK741" s="98"/>
      <c r="BL741" s="237" t="s">
        <v>385</v>
      </c>
      <c r="BM741" s="271">
        <f>+BM734+BN734</f>
        <v>2112152.1700000004</v>
      </c>
      <c r="BN741" s="272"/>
      <c r="BO741" s="271">
        <f>+BO734+BP734</f>
        <v>2990720.88</v>
      </c>
      <c r="BP741" s="272"/>
      <c r="BQ741" s="236" t="s">
        <v>386</v>
      </c>
    </row>
    <row r="742" spans="3:69" ht="15.75" thickBot="1">
      <c r="BI742" s="82"/>
      <c r="BJ742" s="83"/>
      <c r="BK742" s="84"/>
      <c r="BL742" s="238" t="s">
        <v>497</v>
      </c>
      <c r="BM742" s="273">
        <f>BM735+BN735</f>
        <v>849158.9800000001</v>
      </c>
      <c r="BN742" s="274"/>
      <c r="BO742" s="273">
        <f>BO735+BP735</f>
        <v>1492531.4899999998</v>
      </c>
      <c r="BP742" s="274"/>
      <c r="BQ742" s="239" t="s">
        <v>498</v>
      </c>
    </row>
  </sheetData>
  <mergeCells count="74">
    <mergeCell ref="BM742:BN742"/>
    <mergeCell ref="Z10:Z12"/>
    <mergeCell ref="AD10:AD12"/>
    <mergeCell ref="BO742:BP742"/>
    <mergeCell ref="BM741:BN741"/>
    <mergeCell ref="BO741:BP741"/>
    <mergeCell ref="AM10:AM12"/>
    <mergeCell ref="BK12:BL12"/>
    <mergeCell ref="BM740:BN740"/>
    <mergeCell ref="BO740:BP740"/>
    <mergeCell ref="BM739:BN739"/>
    <mergeCell ref="BO739:BP739"/>
    <mergeCell ref="AU10:AU12"/>
    <mergeCell ref="BO737:BP737"/>
    <mergeCell ref="BM738:BN738"/>
    <mergeCell ref="BI725:BJ725"/>
    <mergeCell ref="BM737:BN737"/>
    <mergeCell ref="BO738:BP738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J10:J12"/>
    <mergeCell ref="K10:K12"/>
    <mergeCell ref="L10:L12"/>
    <mergeCell ref="N10:N12"/>
    <mergeCell ref="G10:G12"/>
    <mergeCell ref="W10:W12"/>
    <mergeCell ref="M10:M12"/>
    <mergeCell ref="AE10:AE12"/>
    <mergeCell ref="Q10:Q12"/>
    <mergeCell ref="R10:R12"/>
    <mergeCell ref="S10:S12"/>
    <mergeCell ref="P10:P12"/>
    <mergeCell ref="U10:U12"/>
    <mergeCell ref="O10:O12"/>
    <mergeCell ref="AB10:AB12"/>
    <mergeCell ref="AA10:AA12"/>
    <mergeCell ref="V10:V12"/>
    <mergeCell ref="AC10:AC12"/>
    <mergeCell ref="Y10:Y12"/>
    <mergeCell ref="AW10:AW12"/>
    <mergeCell ref="AP10:AP12"/>
    <mergeCell ref="AR10:AR12"/>
    <mergeCell ref="X10:X12"/>
    <mergeCell ref="AF10:AF12"/>
    <mergeCell ref="A10:A12"/>
    <mergeCell ref="C10:C12"/>
    <mergeCell ref="I10:I12"/>
    <mergeCell ref="E10:E12"/>
    <mergeCell ref="F10:F12"/>
    <mergeCell ref="D10:D12"/>
    <mergeCell ref="B10:B12"/>
    <mergeCell ref="H10:H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29" formulaRange="1"/>
    <ignoredError sqref="BN728:BN729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35"/>
  <sheetViews>
    <sheetView showZeros="0" zoomScale="115" workbookViewId="0">
      <pane ySplit="12" topLeftCell="A719" activePane="bottomLeft" state="frozen"/>
      <selection pane="bottomLeft" activeCell="A720" sqref="A720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>+' (1) Cap Res.2009-2010'!B10</f>
        <v>AVE EMERG GENERATOR SERVER ROOM KEYSTONE ELECT</v>
      </c>
      <c r="C8" s="279" t="str">
        <f>+' (1) Cap Res.2009-2010'!C10</f>
        <v xml:space="preserve">EMHS FIRE ALARM NORTHWEST SERVICE CO </v>
      </c>
      <c r="D8" s="279" t="str">
        <f>+' (1) Cap Res.2009-2010'!D10</f>
        <v xml:space="preserve">BWMS  EXTERIOR MASONRY ALLSTATE RESTORATION </v>
      </c>
      <c r="E8" s="279" t="str">
        <f>+' (1) Cap Res.2009-2010'!E10</f>
        <v xml:space="preserve">WAHS ROOF JMST ROOFING </v>
      </c>
      <c r="F8" s="279" t="str">
        <f>+' (1) Cap Res.2009-2010'!F10</f>
        <v>EMHS  SEWAGE TR PLAN,  0602 ALARM SYSTEM 9,318.00 HF LENS.</v>
      </c>
      <c r="G8" s="279" t="str">
        <f>+' (1) Cap Res.2009-2010'!G10</f>
        <v xml:space="preserve"> BWMS, WAHS, EMHS  WINDOW REPLACEMENT WTW ARCHITECTS</v>
      </c>
      <c r="H8" s="279" t="str">
        <f>+' (1) Cap Res.2009-2010'!H10</f>
        <v>EMHS SEWAGE TREATMENT PLANT KEYSTONE ELECT</v>
      </c>
      <c r="I8" s="279" t="str">
        <f>+' (1) Cap Res.2009-2010'!I10</f>
        <v xml:space="preserve">EMHS  SEWAGE TREATMENT PLANT WM T SPAEDER CO INC,  </v>
      </c>
      <c r="J8" s="279" t="str">
        <f>+' (1) Cap Res.2009-2010'!J10</f>
        <v>SSELC PARK LOT, URBAN ENGINRS OF ERIE , &amp; HRLC</v>
      </c>
      <c r="K8" s="279" t="str">
        <f>+' (1) Cap Res.2009-2010'!K10</f>
        <v xml:space="preserve">SSELC   PARKING  LOT, KINGVVIEW ENTERPRISES          </v>
      </c>
      <c r="L8" s="279" t="str">
        <f>+' (1) Cap Res.2009-2010'!L10</f>
        <v>SGES VENTILATION SYSTEM, RADON OF ERIE</v>
      </c>
      <c r="M8" s="279" t="str">
        <f>+' (1) Cap Res.2009-2010'!M10</f>
        <v>BWMS, EMHS, SAMHS, WCCC, WAHS, RES,  SECURITY SYSTEM UPGRADE   HF LENZ</v>
      </c>
      <c r="N8" s="279" t="str">
        <f>+' (1) Cap Res.2009-2010'!N10</f>
        <v>WCCC WELD LAB ADDITION</v>
      </c>
      <c r="O8" s="279" t="str">
        <f>+' (1) Cap Res.2009-2010'!O10</f>
        <v>WAHS  &amp; EMHS EXTERNAL ELECT UPGRADE</v>
      </c>
      <c r="P8" s="279" t="str">
        <f>+' (1) Cap Res.2009-2010'!P10</f>
        <v>WCCC &amp; SAMHS FIRE ALARM UPGRADE</v>
      </c>
      <c r="Q8" s="279" t="str">
        <f>+' (1) Cap Res.2009-2010'!Q10</f>
        <v>SAMHS BLEACHERS</v>
      </c>
      <c r="R8" s="279" t="str">
        <f>+' (1) Cap Res.2009-2010'!R10</f>
        <v>MASTER FACILITIES PLAN  Studio Z Architects</v>
      </c>
      <c r="S8" s="131"/>
      <c r="T8" s="131"/>
      <c r="U8" s="279" t="str">
        <f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7" t="s">
        <v>273</v>
      </c>
      <c r="AD8" s="284" t="s">
        <v>272</v>
      </c>
      <c r="AE8" s="285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8"/>
      <c r="AD9" s="285"/>
      <c r="AE9" s="285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9"/>
      <c r="AD10" s="286"/>
      <c r="AE10" s="286"/>
      <c r="AF10" s="282"/>
      <c r="AG10" s="282"/>
      <c r="AH10" s="282"/>
      <c r="AI10" s="282"/>
      <c r="AJ10" s="282"/>
      <c r="AK10" s="282"/>
      <c r="AL10" s="283"/>
      <c r="AM10" s="283"/>
      <c r="AN10" s="283"/>
      <c r="AO10" s="283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0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4.25" thickBot="1">
      <c r="A721" s="177"/>
      <c r="B721" s="42">
        <f>+' (1) Cap Res.2009-2010'!B717</f>
        <v>0</v>
      </c>
      <c r="C721" s="42">
        <f>+' (1) Cap Res.2009-2010'!C717</f>
        <v>0</v>
      </c>
      <c r="D721" s="42">
        <f>+' (1) Cap Res.2009-2010'!D717</f>
        <v>0</v>
      </c>
      <c r="E721" s="42">
        <f>+' (1) Cap Res.2009-2010'!E717</f>
        <v>0</v>
      </c>
      <c r="F721" s="42">
        <f>+' (1) Cap Res.2009-2010'!F717</f>
        <v>0</v>
      </c>
      <c r="G721" s="42">
        <f>+' (1) Cap Res.2009-2010'!G717</f>
        <v>0</v>
      </c>
      <c r="H721" s="42">
        <f>+' (1) Cap Res.2009-2010'!H717</f>
        <v>0</v>
      </c>
      <c r="I721" s="42">
        <f>+' (1) Cap Res.2009-2010'!I717</f>
        <v>0</v>
      </c>
      <c r="J721" s="42">
        <f>+' (1) Cap Res.2009-2010'!J717</f>
        <v>0</v>
      </c>
      <c r="K721" s="42">
        <f>+' (1) Cap Res.2009-2010'!K717</f>
        <v>0</v>
      </c>
      <c r="L721" s="42">
        <f>+' (1) Cap Res.2009-2010'!L717</f>
        <v>0</v>
      </c>
      <c r="M721" s="42">
        <f>+' (1) Cap Res.2009-2010'!M717</f>
        <v>0</v>
      </c>
      <c r="N721" s="42">
        <f>+' (1) Cap Res.2009-2010'!N717</f>
        <v>0</v>
      </c>
      <c r="O721" s="42">
        <f>+' (1) Cap Res.2009-2010'!O717</f>
        <v>0</v>
      </c>
      <c r="P721" s="42">
        <f>+' (1) Cap Res.2009-2010'!P717</f>
        <v>0</v>
      </c>
      <c r="Q721" s="42">
        <f>+' (1) Cap Res.2009-2010'!Q717</f>
        <v>0</v>
      </c>
      <c r="R721" s="42">
        <f>+' (1) Cap Res.2009-2010'!R717</f>
        <v>0</v>
      </c>
      <c r="S721" s="42">
        <f>+' (1) Cap Res.2009-2010'!S717</f>
        <v>0</v>
      </c>
      <c r="T721" s="42">
        <f>+' (1) Cap Res.2009-2010'!T717</f>
        <v>0</v>
      </c>
      <c r="U721" s="42">
        <f>+' (1) Cap Res.2009-2010'!U717</f>
        <v>0</v>
      </c>
      <c r="V721" s="42">
        <f>+' (1) Cap Res.2009-2010'!V717</f>
        <v>0</v>
      </c>
      <c r="W721" s="42">
        <f>+' (1) Cap Res.2009-2010'!W717</f>
        <v>0</v>
      </c>
      <c r="X721" s="42">
        <f>+' (1) Cap Res.2009-2010'!X717</f>
        <v>0</v>
      </c>
      <c r="Y721" s="42">
        <f>+' (1) Cap Res.2009-2010'!Y717</f>
        <v>0</v>
      </c>
      <c r="Z721" s="42">
        <f>+' (1) Cap Res.2009-2010'!Z717</f>
        <v>0</v>
      </c>
      <c r="AA721" s="42">
        <f>+' (1) Cap Res.2009-2010'!AA717</f>
        <v>0</v>
      </c>
      <c r="AB721" s="42">
        <f>+' (1) Cap Res.2009-2010'!AB717</f>
        <v>0</v>
      </c>
      <c r="AC721" s="42">
        <f>+' (1) Cap Res.2009-2010'!AC717</f>
        <v>0</v>
      </c>
      <c r="AD721" s="42">
        <f>+' (1) Cap Res.2009-2010'!AD717</f>
        <v>0</v>
      </c>
      <c r="AE721" s="42">
        <f>+' (1) Cap Res.2009-2010'!AE717</f>
        <v>0</v>
      </c>
      <c r="AF721" s="42">
        <f>+' (1) Cap Res.2009-2010'!AF717</f>
        <v>0</v>
      </c>
      <c r="AG721" s="42">
        <f>+' (1) Cap Res.2009-2010'!AG717</f>
        <v>0</v>
      </c>
      <c r="AH721" s="42">
        <f>+' (1) Cap Res.2009-2010'!AH717</f>
        <v>0</v>
      </c>
      <c r="AI721" s="42">
        <f>+' (1) Cap Res.2009-2010'!AI717</f>
        <v>0</v>
      </c>
      <c r="AJ721" s="42">
        <f>+' (1) Cap Res.2009-2010'!AJ717</f>
        <v>0</v>
      </c>
      <c r="AK721" s="42">
        <f>+' (1) Cap Res.2009-2010'!AK717</f>
        <v>0</v>
      </c>
      <c r="AL721" s="42">
        <f>+' (1) Cap Res.2009-2010'!AL717</f>
        <v>0</v>
      </c>
      <c r="AM721" s="42">
        <f>+' (1) Cap Res.2009-2010'!AM717</f>
        <v>0</v>
      </c>
      <c r="AN721" s="42">
        <f>+' (1) Cap Res.2009-2010'!AN717</f>
        <v>0</v>
      </c>
      <c r="AO721" s="42">
        <f>+' (1) Cap Res.2009-2010'!AO717</f>
        <v>0</v>
      </c>
      <c r="AP721" s="42">
        <f>+' (1) Cap Res.2009-2010'!AP717</f>
        <v>0</v>
      </c>
      <c r="AQ721" s="42">
        <f>+' (1) Cap Res.2009-2010'!AQ717</f>
        <v>0</v>
      </c>
      <c r="AR721" s="42">
        <f>+' (1) Cap Res.2009-2010'!AR717</f>
        <v>0</v>
      </c>
      <c r="AS721" s="42">
        <f>+' (1) Cap Res.2009-2010'!AS717</f>
        <v>0</v>
      </c>
      <c r="AT721" s="42">
        <f>+' (1) Cap Res.2009-2010'!AT717</f>
        <v>0</v>
      </c>
      <c r="AU721" s="42">
        <f>+' (1) Cap Res.2009-2010'!AU717</f>
        <v>0</v>
      </c>
      <c r="AV721" s="42">
        <f>+' (1) Cap Res.2009-2010'!AV717</f>
        <v>0</v>
      </c>
      <c r="AW721" s="42">
        <f>+' (1) Cap Res.2009-2010'!AW717</f>
        <v>0</v>
      </c>
      <c r="AX721" s="42">
        <f>+' (1) Cap Res.2009-2010'!AX717</f>
        <v>0</v>
      </c>
      <c r="AY721" s="42">
        <f>+' (1) Cap Res.2009-2010'!AY717</f>
        <v>0</v>
      </c>
      <c r="AZ721" s="42">
        <f>+' (1) Cap Res.2009-2010'!AZ717</f>
        <v>0</v>
      </c>
      <c r="BA721" s="42">
        <f>+' (1) Cap Res.2009-2010'!BA717</f>
        <v>0</v>
      </c>
      <c r="BB721" s="42">
        <f>+' (1) Cap Res.2009-2010'!BB717</f>
        <v>0</v>
      </c>
      <c r="BC721" s="42">
        <f>+' (1) Cap Res.2009-2010'!BC717</f>
        <v>0</v>
      </c>
      <c r="BD721" s="42">
        <f>+' (1) Cap Res.2009-2010'!BD717</f>
        <v>0</v>
      </c>
      <c r="BE721" s="42">
        <f>+' (1) Cap Res.2009-2010'!BE717</f>
        <v>0</v>
      </c>
    </row>
    <row r="722" spans="1:57" ht="14.25" thickBot="1">
      <c r="A722" s="39" t="s">
        <v>75</v>
      </c>
      <c r="B722" s="152">
        <f t="shared" ref="B722:I722" si="0">SUM(B11:B211)</f>
        <v>5.4569682106375694E-12</v>
      </c>
      <c r="C722" s="152">
        <f t="shared" si="0"/>
        <v>7.2759576141834259E-12</v>
      </c>
      <c r="D722" s="152">
        <f t="shared" si="0"/>
        <v>0</v>
      </c>
      <c r="E722" s="152">
        <f t="shared" si="0"/>
        <v>0</v>
      </c>
      <c r="F722" s="152">
        <f t="shared" si="0"/>
        <v>4.5474735088646412E-13</v>
      </c>
      <c r="G722" s="152">
        <f t="shared" si="0"/>
        <v>0</v>
      </c>
      <c r="H722" s="152">
        <f t="shared" si="0"/>
        <v>0</v>
      </c>
      <c r="I722" s="152">
        <f t="shared" si="0"/>
        <v>0</v>
      </c>
      <c r="J722" s="152">
        <f t="shared" ref="J722:R722" si="1">SUM(J11:J329)</f>
        <v>0</v>
      </c>
      <c r="K722" s="152">
        <f t="shared" si="1"/>
        <v>0</v>
      </c>
      <c r="L722" s="152">
        <f t="shared" si="1"/>
        <v>0</v>
      </c>
      <c r="M722" s="152">
        <f t="shared" si="1"/>
        <v>-1.4551915228366852E-11</v>
      </c>
      <c r="N722" s="152">
        <f t="shared" si="1"/>
        <v>0</v>
      </c>
      <c r="O722" s="152">
        <f t="shared" si="1"/>
        <v>4.2973624658770859E-11</v>
      </c>
      <c r="P722" s="152">
        <f t="shared" si="1"/>
        <v>-1.8189894035458565E-11</v>
      </c>
      <c r="Q722" s="152">
        <f t="shared" si="1"/>
        <v>0</v>
      </c>
      <c r="R722" s="152">
        <f t="shared" si="1"/>
        <v>5.4001247917767614E-13</v>
      </c>
      <c r="S722" s="152">
        <f t="shared" ref="S722:BE722" si="2">SUM(S11:S721)</f>
        <v>-9.0949470177292824E-13</v>
      </c>
      <c r="T722" s="152">
        <f t="shared" si="2"/>
        <v>0</v>
      </c>
      <c r="U722" s="152">
        <f t="shared" si="2"/>
        <v>-2.1827872842550278E-11</v>
      </c>
      <c r="V722" s="152">
        <f t="shared" si="2"/>
        <v>0</v>
      </c>
      <c r="W722" s="152">
        <f t="shared" si="2"/>
        <v>-7.2759576141834259E-12</v>
      </c>
      <c r="X722" s="152">
        <f t="shared" si="2"/>
        <v>5.4569682106375694E-12</v>
      </c>
      <c r="Y722" s="152">
        <f t="shared" si="2"/>
        <v>-7.2759576141834259E-12</v>
      </c>
      <c r="Z722" s="152">
        <f t="shared" si="2"/>
        <v>0</v>
      </c>
      <c r="AA722" s="152">
        <f t="shared" si="2"/>
        <v>0</v>
      </c>
      <c r="AB722" s="152">
        <f t="shared" si="2"/>
        <v>0</v>
      </c>
      <c r="AC722" s="152">
        <f t="shared" si="2"/>
        <v>0</v>
      </c>
      <c r="AD722" s="152">
        <f t="shared" si="2"/>
        <v>0</v>
      </c>
      <c r="AE722" s="152">
        <f t="shared" si="2"/>
        <v>2.1827872842550278E-11</v>
      </c>
      <c r="AF722" s="152">
        <f t="shared" si="2"/>
        <v>-2.7284841053187847E-12</v>
      </c>
      <c r="AG722" s="152">
        <f t="shared" si="2"/>
        <v>0</v>
      </c>
      <c r="AH722" s="152">
        <f t="shared" si="2"/>
        <v>7.2759576141834259E-12</v>
      </c>
      <c r="AI722" s="152">
        <f t="shared" si="2"/>
        <v>3.637978807091713E-12</v>
      </c>
      <c r="AJ722" s="152">
        <f t="shared" si="2"/>
        <v>4.5474735088646412E-13</v>
      </c>
      <c r="AK722" s="152">
        <f t="shared" si="2"/>
        <v>0</v>
      </c>
      <c r="AL722" s="152">
        <f t="shared" si="2"/>
        <v>0</v>
      </c>
      <c r="AM722" s="152">
        <f t="shared" si="2"/>
        <v>0</v>
      </c>
      <c r="AN722" s="152">
        <f t="shared" si="2"/>
        <v>0</v>
      </c>
      <c r="AO722" s="152">
        <f t="shared" si="2"/>
        <v>5.9117155615240335E-12</v>
      </c>
      <c r="AP722" s="152">
        <f t="shared" si="2"/>
        <v>1.8189894035458565E-12</v>
      </c>
      <c r="AQ722" s="152">
        <f t="shared" si="2"/>
        <v>0</v>
      </c>
      <c r="AR722" s="152">
        <f t="shared" si="2"/>
        <v>0</v>
      </c>
      <c r="AS722" s="152">
        <f t="shared" si="2"/>
        <v>-9.0949470177292824E-13</v>
      </c>
      <c r="AT722" s="152">
        <f t="shared" si="2"/>
        <v>0</v>
      </c>
      <c r="AU722" s="152">
        <f t="shared" si="2"/>
        <v>0</v>
      </c>
      <c r="AV722" s="152">
        <f t="shared" si="2"/>
        <v>7.2759576141834259E-12</v>
      </c>
      <c r="AW722" s="152">
        <f t="shared" si="2"/>
        <v>0</v>
      </c>
      <c r="AX722" s="152">
        <f t="shared" si="2"/>
        <v>0</v>
      </c>
      <c r="AY722" s="152">
        <f t="shared" si="2"/>
        <v>-1.4551915228366852E-11</v>
      </c>
      <c r="AZ722" s="152">
        <f t="shared" si="2"/>
        <v>-7.2759576141834259E-12</v>
      </c>
      <c r="BA722" s="152">
        <f t="shared" si="2"/>
        <v>2.1827872842550278E-11</v>
      </c>
      <c r="BB722" s="152">
        <f t="shared" si="2"/>
        <v>0</v>
      </c>
      <c r="BC722" s="152">
        <f t="shared" si="2"/>
        <v>1.8189894035458565E-12</v>
      </c>
      <c r="BD722" s="152">
        <f t="shared" si="2"/>
        <v>5.7980287238024175E-12</v>
      </c>
      <c r="BE722" s="152">
        <f t="shared" si="2"/>
        <v>0</v>
      </c>
    </row>
    <row r="723" spans="1:57" ht="13.5">
      <c r="A723" s="156" t="s">
        <v>117</v>
      </c>
      <c r="B723" s="154">
        <f>+B722-' (1) Cap Res.2009-2010'!B722</f>
        <v>5.4569682106375694E-12</v>
      </c>
      <c r="C723" s="154">
        <f>+C722-' (1) Cap Res.2009-2010'!C722</f>
        <v>7.2759576141834259E-12</v>
      </c>
      <c r="D723" s="154">
        <f>+D722-' (1) Cap Res.2009-2010'!D722</f>
        <v>0</v>
      </c>
      <c r="E723" s="154">
        <f>+E722-' (1) Cap Res.2009-2010'!E722</f>
        <v>0</v>
      </c>
      <c r="F723" s="154">
        <f>+F722-' (1) Cap Res.2009-2010'!F722</f>
        <v>4.5474735088646412E-13</v>
      </c>
      <c r="G723" s="154">
        <f>+G722-' (1) Cap Res.2009-2010'!G722</f>
        <v>0</v>
      </c>
      <c r="H723" s="154">
        <f>+H722-' (1) Cap Res.2009-2010'!H722</f>
        <v>0</v>
      </c>
      <c r="I723" s="154">
        <f>+I722-' (1) Cap Res.2009-2010'!I722</f>
        <v>0</v>
      </c>
      <c r="J723" s="154">
        <f>+J722-' (1) Cap Res.2009-2010'!J722</f>
        <v>0</v>
      </c>
      <c r="K723" s="154">
        <f>+K722-' (1) Cap Res.2009-2010'!K722</f>
        <v>0</v>
      </c>
      <c r="L723" s="154">
        <f>+L722-' (1) Cap Res.2009-2010'!L722</f>
        <v>0</v>
      </c>
      <c r="M723" s="154">
        <f>+M722-' (1) Cap Res.2009-2010'!M722</f>
        <v>-1.4551915228366852E-11</v>
      </c>
      <c r="N723" s="155" t="s">
        <v>137</v>
      </c>
      <c r="O723" s="154">
        <f>+O722-' (1) Cap Res.2009-2010'!O722</f>
        <v>0</v>
      </c>
      <c r="P723" s="154">
        <f>+P722-' (1) Cap Res.2009-2010'!P722</f>
        <v>0</v>
      </c>
      <c r="Q723" s="154">
        <f>+Q722-' (1) Cap Res.2009-2010'!Q722</f>
        <v>0</v>
      </c>
      <c r="R723" s="154">
        <f>+R722-' (1) Cap Res.2009-2010'!R722</f>
        <v>0</v>
      </c>
      <c r="S723" s="154">
        <f>+S722-' (1) Cap Res.2009-2010'!S722</f>
        <v>-9.0949470177292824E-13</v>
      </c>
      <c r="T723" s="154">
        <f>+T722-' (1) Cap Res.2009-2010'!T722</f>
        <v>0</v>
      </c>
      <c r="U723" s="154">
        <f>+U722-' (1) Cap Res.2009-2010'!U722</f>
        <v>0</v>
      </c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  <c r="AM723" s="154"/>
      <c r="AN723" s="154"/>
      <c r="AO723" s="154"/>
      <c r="AP723" s="154"/>
      <c r="AQ723" s="154"/>
      <c r="AR723" s="154"/>
      <c r="AS723" s="154"/>
      <c r="AT723" s="154"/>
      <c r="AU723" s="154"/>
      <c r="AV723" s="154"/>
      <c r="AW723" s="154"/>
      <c r="AX723" s="154"/>
      <c r="AY723" s="154"/>
      <c r="AZ723" s="154"/>
      <c r="BA723" s="154"/>
      <c r="BB723" s="154"/>
      <c r="BE723" s="176">
        <f>SUM(B722:BE722)</f>
        <v>4.4309445001999848E-11</v>
      </c>
    </row>
    <row r="724" spans="1:57" ht="13.5" thickBot="1"/>
    <row r="725" spans="1:57" ht="13.5">
      <c r="A725" s="39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134"/>
      <c r="M725" s="120"/>
      <c r="N725" s="95"/>
      <c r="O725" s="95"/>
      <c r="P725" s="95"/>
      <c r="Q725" s="95"/>
      <c r="R725" s="135" t="s">
        <v>152</v>
      </c>
      <c r="S725" s="133"/>
      <c r="T725" s="134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</row>
    <row r="726" spans="1:57" ht="15.75" thickBot="1">
      <c r="A726" s="96" t="s">
        <v>93</v>
      </c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99"/>
      <c r="R726" s="99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 t="s">
        <v>87</v>
      </c>
      <c r="BD726" s="43"/>
      <c r="BE726" s="43"/>
    </row>
    <row r="727" spans="1:57" ht="13.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</row>
    <row r="728" spans="1:57" ht="13.5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</row>
    <row r="729" spans="1:57" ht="13.5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</row>
    <row r="730" spans="1:57" ht="13.5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</row>
    <row r="731" spans="1:57" ht="13.5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</row>
    <row r="732" spans="1:57" ht="13.5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</row>
    <row r="733" spans="1:57" ht="13.5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</row>
    <row r="734" spans="1:57" ht="13.5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</row>
    <row r="735" spans="1:57" ht="13.5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</row>
  </sheetData>
  <mergeCells count="54"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2014-05-20T12:32:36Z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