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720" yWindow="15" windowWidth="156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Sheet1!$A$2:$G$275</definedName>
  </definedNames>
  <calcPr calcId="145621"/>
</workbook>
</file>

<file path=xl/calcChain.xml><?xml version="1.0" encoding="utf-8"?>
<calcChain xmlns="http://schemas.openxmlformats.org/spreadsheetml/2006/main">
  <c r="E258" i="1" l="1"/>
  <c r="E239" i="1"/>
  <c r="D239" i="1"/>
  <c r="G238" i="1"/>
  <c r="G239" i="1"/>
  <c r="D240" i="1" s="1"/>
  <c r="E238" i="1" l="1"/>
  <c r="E215" i="1" l="1"/>
  <c r="E204" i="1"/>
  <c r="E189" i="1"/>
  <c r="G7" i="1"/>
  <c r="D8" i="1" s="1"/>
  <c r="G8" i="1" s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D35" i="1" s="1"/>
  <c r="G35" i="1" s="1"/>
  <c r="D36" i="1" s="1"/>
  <c r="G36" i="1" s="1"/>
  <c r="D37" i="1" s="1"/>
  <c r="G37" i="1" s="1"/>
  <c r="D38" i="1" s="1"/>
  <c r="G38" i="1" s="1"/>
  <c r="D39" i="1" s="1"/>
  <c r="G39" i="1" s="1"/>
  <c r="D40" i="1" s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s="1"/>
  <c r="D57" i="1" s="1"/>
  <c r="G57" i="1" s="1"/>
  <c r="D58" i="1" s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s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s="1"/>
  <c r="D72" i="1" s="1"/>
  <c r="G72" i="1" s="1"/>
  <c r="D73" i="1" s="1"/>
  <c r="G73" i="1" s="1"/>
  <c r="D74" i="1" s="1"/>
  <c r="G74" i="1" s="1"/>
  <c r="D75" i="1" s="1"/>
  <c r="G75" i="1" s="1"/>
  <c r="D76" i="1" s="1"/>
  <c r="G76" i="1" s="1"/>
  <c r="D77" i="1" s="1"/>
  <c r="G77" i="1" s="1"/>
  <c r="D78" i="1" s="1"/>
  <c r="G78" i="1" s="1"/>
  <c r="D79" i="1" s="1"/>
  <c r="G79" i="1" s="1"/>
  <c r="D80" i="1" s="1"/>
  <c r="G80" i="1" s="1"/>
  <c r="D81" i="1" s="1"/>
  <c r="G81" i="1" s="1"/>
  <c r="D82" i="1" s="1"/>
  <c r="G82" i="1" s="1"/>
  <c r="D83" i="1" s="1"/>
  <c r="G83" i="1" s="1"/>
  <c r="D84" i="1" s="1"/>
  <c r="G84" i="1" s="1"/>
  <c r="D85" i="1" s="1"/>
  <c r="G85" i="1" s="1"/>
  <c r="D86" i="1" s="1"/>
  <c r="G86" i="1" s="1"/>
  <c r="D87" i="1" s="1"/>
  <c r="G87" i="1" s="1"/>
  <c r="D88" i="1" s="1"/>
  <c r="G88" i="1" s="1"/>
  <c r="D89" i="1" s="1"/>
  <c r="G89" i="1" s="1"/>
  <c r="D90" i="1" s="1"/>
  <c r="G90" i="1" s="1"/>
  <c r="D91" i="1" s="1"/>
  <c r="G91" i="1" s="1"/>
  <c r="D92" i="1" s="1"/>
  <c r="G92" i="1" s="1"/>
  <c r="D93" i="1" s="1"/>
  <c r="G93" i="1" s="1"/>
  <c r="D94" i="1" s="1"/>
  <c r="G94" i="1" s="1"/>
  <c r="D95" i="1" s="1"/>
  <c r="G95" i="1" s="1"/>
  <c r="D96" i="1" s="1"/>
  <c r="G96" i="1" s="1"/>
  <c r="D97" i="1" s="1"/>
  <c r="G97" i="1" s="1"/>
  <c r="D98" i="1" s="1"/>
  <c r="G98" i="1" s="1"/>
  <c r="D99" i="1" s="1"/>
  <c r="G99" i="1" s="1"/>
  <c r="D100" i="1" s="1"/>
  <c r="G100" i="1" s="1"/>
  <c r="D101" i="1" s="1"/>
  <c r="G101" i="1" s="1"/>
  <c r="D102" i="1" s="1"/>
  <c r="G102" i="1" s="1"/>
  <c r="D103" i="1" s="1"/>
  <c r="G103" i="1" s="1"/>
  <c r="D104" i="1" s="1"/>
  <c r="G104" i="1" s="1"/>
  <c r="D105" i="1" s="1"/>
  <c r="G105" i="1" s="1"/>
  <c r="D106" i="1" s="1"/>
  <c r="G106" i="1" s="1"/>
  <c r="D107" i="1" s="1"/>
  <c r="G107" i="1" s="1"/>
  <c r="D108" i="1" s="1"/>
  <c r="G108" i="1" s="1"/>
  <c r="D109" i="1" s="1"/>
  <c r="G109" i="1" s="1"/>
  <c r="D110" i="1" s="1"/>
  <c r="G110" i="1" s="1"/>
  <c r="D111" i="1" s="1"/>
  <c r="G111" i="1" s="1"/>
  <c r="D112" i="1" s="1"/>
  <c r="G112" i="1" s="1"/>
  <c r="D113" i="1" s="1"/>
  <c r="G113" i="1" s="1"/>
  <c r="D114" i="1" s="1"/>
  <c r="G114" i="1" s="1"/>
  <c r="D115" i="1" s="1"/>
  <c r="G115" i="1" s="1"/>
  <c r="D116" i="1" s="1"/>
  <c r="G116" i="1" s="1"/>
  <c r="D117" i="1" s="1"/>
  <c r="G117" i="1" s="1"/>
  <c r="D118" i="1" s="1"/>
  <c r="G118" i="1" s="1"/>
  <c r="D119" i="1" s="1"/>
  <c r="G119" i="1" s="1"/>
  <c r="D120" i="1" s="1"/>
  <c r="G120" i="1" s="1"/>
  <c r="D121" i="1" s="1"/>
  <c r="G121" i="1" s="1"/>
  <c r="D122" i="1" s="1"/>
  <c r="G122" i="1" s="1"/>
  <c r="D123" i="1" s="1"/>
  <c r="G123" i="1" s="1"/>
  <c r="D124" i="1" s="1"/>
  <c r="G124" i="1" s="1"/>
  <c r="D125" i="1" s="1"/>
  <c r="G125" i="1" s="1"/>
  <c r="D126" i="1" s="1"/>
  <c r="G126" i="1" s="1"/>
  <c r="D127" i="1" s="1"/>
  <c r="G127" i="1" s="1"/>
  <c r="D128" i="1" s="1"/>
  <c r="G128" i="1" s="1"/>
  <c r="D129" i="1" s="1"/>
  <c r="G129" i="1" s="1"/>
  <c r="D130" i="1" s="1"/>
  <c r="G130" i="1" s="1"/>
  <c r="D131" i="1" s="1"/>
  <c r="G131" i="1" s="1"/>
  <c r="D132" i="1" s="1"/>
  <c r="G132" i="1" s="1"/>
  <c r="D133" i="1" s="1"/>
  <c r="G133" i="1" s="1"/>
  <c r="D134" i="1" s="1"/>
  <c r="G134" i="1" s="1"/>
  <c r="D135" i="1" s="1"/>
  <c r="G135" i="1" s="1"/>
  <c r="D136" i="1" s="1"/>
  <c r="G136" i="1" s="1"/>
  <c r="D137" i="1" s="1"/>
  <c r="G137" i="1" s="1"/>
  <c r="D138" i="1" s="1"/>
  <c r="G138" i="1" s="1"/>
  <c r="D139" i="1" s="1"/>
  <c r="G139" i="1" s="1"/>
  <c r="D140" i="1" s="1"/>
  <c r="G140" i="1" s="1"/>
  <c r="D141" i="1" s="1"/>
  <c r="G141" i="1" s="1"/>
  <c r="D142" i="1" s="1"/>
  <c r="G142" i="1" s="1"/>
  <c r="D143" i="1" s="1"/>
  <c r="G143" i="1" s="1"/>
  <c r="D144" i="1" s="1"/>
  <c r="G144" i="1" s="1"/>
  <c r="D145" i="1" s="1"/>
  <c r="G145" i="1" s="1"/>
  <c r="D146" i="1" s="1"/>
  <c r="G146" i="1" s="1"/>
  <c r="D147" i="1" s="1"/>
  <c r="G147" i="1" s="1"/>
  <c r="D148" i="1" s="1"/>
  <c r="G148" i="1" s="1"/>
  <c r="D149" i="1" s="1"/>
  <c r="G149" i="1" s="1"/>
  <c r="D150" i="1" s="1"/>
  <c r="G150" i="1" s="1"/>
  <c r="D151" i="1" s="1"/>
  <c r="G151" i="1" s="1"/>
  <c r="D152" i="1" s="1"/>
  <c r="G152" i="1" s="1"/>
  <c r="D153" i="1" s="1"/>
  <c r="G153" i="1" s="1"/>
  <c r="D154" i="1" s="1"/>
  <c r="G154" i="1" s="1"/>
  <c r="D155" i="1" s="1"/>
  <c r="G155" i="1" s="1"/>
  <c r="D156" i="1" s="1"/>
  <c r="G156" i="1" s="1"/>
  <c r="D157" i="1" s="1"/>
  <c r="G157" i="1" s="1"/>
  <c r="D158" i="1" s="1"/>
  <c r="G158" i="1" s="1"/>
  <c r="D159" i="1" s="1"/>
  <c r="G159" i="1" s="1"/>
  <c r="D160" i="1" s="1"/>
  <c r="G160" i="1" s="1"/>
  <c r="D161" i="1" s="1"/>
  <c r="G161" i="1" s="1"/>
  <c r="D162" i="1" s="1"/>
  <c r="G162" i="1" s="1"/>
  <c r="D163" i="1" s="1"/>
  <c r="G163" i="1" s="1"/>
  <c r="D164" i="1" s="1"/>
  <c r="G164" i="1" s="1"/>
  <c r="D165" i="1" s="1"/>
  <c r="G165" i="1" s="1"/>
  <c r="D166" i="1" s="1"/>
  <c r="G166" i="1" s="1"/>
  <c r="D167" i="1" s="1"/>
  <c r="G167" i="1" s="1"/>
  <c r="D168" i="1" s="1"/>
  <c r="G168" i="1" s="1"/>
  <c r="D169" i="1" s="1"/>
  <c r="G169" i="1" s="1"/>
  <c r="D170" i="1" s="1"/>
  <c r="G170" i="1" s="1"/>
  <c r="D171" i="1" s="1"/>
  <c r="G171" i="1" s="1"/>
  <c r="D172" i="1" s="1"/>
  <c r="G172" i="1" s="1"/>
  <c r="D173" i="1" s="1"/>
  <c r="G173" i="1" s="1"/>
  <c r="D174" i="1" s="1"/>
  <c r="G174" i="1" s="1"/>
  <c r="D175" i="1" s="1"/>
  <c r="G175" i="1" s="1"/>
  <c r="D176" i="1" s="1"/>
  <c r="G176" i="1" s="1"/>
  <c r="D177" i="1" s="1"/>
  <c r="G177" i="1" s="1"/>
  <c r="D178" i="1" s="1"/>
  <c r="G178" i="1" s="1"/>
  <c r="D179" i="1" s="1"/>
  <c r="G179" i="1" s="1"/>
  <c r="D180" i="1" s="1"/>
  <c r="G180" i="1" s="1"/>
  <c r="D181" i="1" s="1"/>
  <c r="G181" i="1" s="1"/>
  <c r="D182" i="1" s="1"/>
  <c r="G182" i="1" s="1"/>
  <c r="D183" i="1" s="1"/>
  <c r="G183" i="1" s="1"/>
  <c r="D184" i="1" s="1"/>
  <c r="G184" i="1" s="1"/>
  <c r="D185" i="1" s="1"/>
  <c r="G185" i="1" s="1"/>
  <c r="D186" i="1" s="1"/>
  <c r="G186" i="1" s="1"/>
  <c r="D187" i="1" s="1"/>
  <c r="G187" i="1" s="1"/>
  <c r="D188" i="1" s="1"/>
  <c r="G188" i="1" s="1"/>
  <c r="D189" i="1" s="1"/>
  <c r="G189" i="1" s="1"/>
  <c r="D190" i="1" s="1"/>
  <c r="G190" i="1" s="1"/>
  <c r="D191" i="1" s="1"/>
  <c r="G191" i="1" s="1"/>
  <c r="D192" i="1" s="1"/>
  <c r="G192" i="1" s="1"/>
  <c r="D193" i="1" s="1"/>
  <c r="G193" i="1" s="1"/>
  <c r="D194" i="1" s="1"/>
  <c r="G194" i="1" s="1"/>
  <c r="D195" i="1" s="1"/>
  <c r="G195" i="1" s="1"/>
  <c r="D196" i="1" s="1"/>
  <c r="G196" i="1" s="1"/>
  <c r="D197" i="1" s="1"/>
  <c r="G197" i="1" s="1"/>
  <c r="D198" i="1" s="1"/>
  <c r="G198" i="1" s="1"/>
  <c r="D199" i="1" s="1"/>
  <c r="G199" i="1" s="1"/>
  <c r="D200" i="1" s="1"/>
  <c r="G200" i="1" s="1"/>
  <c r="D201" i="1" s="1"/>
  <c r="G201" i="1" s="1"/>
  <c r="D202" i="1" s="1"/>
  <c r="G202" i="1" s="1"/>
  <c r="D203" i="1" s="1"/>
  <c r="G203" i="1" s="1"/>
  <c r="D204" i="1" s="1"/>
  <c r="G204" i="1" s="1"/>
  <c r="D205" i="1" s="1"/>
  <c r="G205" i="1" s="1"/>
  <c r="D206" i="1" s="1"/>
  <c r="G206" i="1" s="1"/>
  <c r="D207" i="1" s="1"/>
  <c r="G207" i="1" s="1"/>
  <c r="D208" i="1" s="1"/>
  <c r="G208" i="1" s="1"/>
  <c r="D209" i="1" s="1"/>
  <c r="G209" i="1" s="1"/>
  <c r="D210" i="1" s="1"/>
  <c r="G210" i="1" s="1"/>
  <c r="D211" i="1" s="1"/>
  <c r="G211" i="1" s="1"/>
  <c r="D212" i="1" s="1"/>
  <c r="G212" i="1" s="1"/>
  <c r="D213" i="1" s="1"/>
  <c r="G213" i="1" s="1"/>
  <c r="D214" i="1" s="1"/>
  <c r="G214" i="1" s="1"/>
  <c r="D215" i="1" s="1"/>
  <c r="G215" i="1" s="1"/>
  <c r="D216" i="1" s="1"/>
  <c r="G216" i="1" s="1"/>
  <c r="D217" i="1" s="1"/>
  <c r="G217" i="1" s="1"/>
  <c r="D218" i="1" s="1"/>
  <c r="G218" i="1" s="1"/>
  <c r="D219" i="1" s="1"/>
  <c r="G219" i="1" s="1"/>
  <c r="D220" i="1" s="1"/>
  <c r="G220" i="1" s="1"/>
  <c r="D221" i="1" s="1"/>
  <c r="G221" i="1" s="1"/>
  <c r="D222" i="1" s="1"/>
  <c r="G222" i="1" s="1"/>
  <c r="D223" i="1" s="1"/>
  <c r="G223" i="1" s="1"/>
  <c r="D224" i="1" s="1"/>
  <c r="G224" i="1" s="1"/>
  <c r="D225" i="1" s="1"/>
  <c r="G225" i="1" s="1"/>
  <c r="D226" i="1" s="1"/>
  <c r="G226" i="1" s="1"/>
  <c r="D227" i="1" s="1"/>
  <c r="G227" i="1" s="1"/>
  <c r="D228" i="1" s="1"/>
  <c r="G228" i="1" s="1"/>
  <c r="D229" i="1" s="1"/>
  <c r="G229" i="1" s="1"/>
  <c r="D230" i="1" s="1"/>
  <c r="G230" i="1" s="1"/>
  <c r="D231" i="1" s="1"/>
  <c r="G231" i="1" s="1"/>
  <c r="D232" i="1" s="1"/>
  <c r="G232" i="1" s="1"/>
  <c r="D233" i="1" s="1"/>
  <c r="G233" i="1" s="1"/>
  <c r="D234" i="1" s="1"/>
  <c r="G234" i="1" s="1"/>
  <c r="D235" i="1" s="1"/>
  <c r="G235" i="1" s="1"/>
  <c r="D236" i="1" s="1"/>
  <c r="G236" i="1" s="1"/>
  <c r="D237" i="1" s="1"/>
  <c r="G237" i="1" s="1"/>
  <c r="D238" i="1" s="1"/>
  <c r="G240" i="1" s="1"/>
  <c r="D241" i="1" s="1"/>
  <c r="H14" i="1"/>
  <c r="H15" i="1" s="1"/>
  <c r="E48" i="1"/>
  <c r="F48" i="1"/>
  <c r="E56" i="1"/>
  <c r="F56" i="1"/>
  <c r="E57" i="1"/>
  <c r="F57" i="1"/>
  <c r="E63" i="1"/>
  <c r="F63" i="1"/>
  <c r="E73" i="1"/>
  <c r="F73" i="1"/>
  <c r="E80" i="1"/>
  <c r="F80" i="1"/>
  <c r="E88" i="1"/>
  <c r="F88" i="1"/>
  <c r="E97" i="1"/>
  <c r="F97" i="1"/>
  <c r="E107" i="1"/>
  <c r="F107" i="1"/>
  <c r="E121" i="1"/>
  <c r="F121" i="1"/>
  <c r="E144" i="1"/>
  <c r="B151" i="1"/>
  <c r="B152" i="1" s="1"/>
  <c r="B153" i="1" s="1"/>
  <c r="B154" i="1" s="1"/>
  <c r="B155" i="1" s="1"/>
  <c r="B156" i="1" s="1"/>
  <c r="E157" i="1"/>
  <c r="E170" i="1"/>
  <c r="D242" i="1" l="1"/>
  <c r="G242" i="1" s="1"/>
  <c r="D243" i="1" s="1"/>
  <c r="G243" i="1" s="1"/>
  <c r="D244" i="1" s="1"/>
  <c r="G244" i="1" s="1"/>
  <c r="D245" i="1" s="1"/>
  <c r="G245" i="1" s="1"/>
  <c r="D246" i="1" s="1"/>
  <c r="G246" i="1" s="1"/>
  <c r="D247" i="1" s="1"/>
  <c r="G247" i="1" s="1"/>
  <c r="D248" i="1" s="1"/>
  <c r="G248" i="1" s="1"/>
  <c r="D249" i="1" s="1"/>
  <c r="G249" i="1" s="1"/>
  <c r="D250" i="1" s="1"/>
  <c r="G250" i="1" s="1"/>
  <c r="D251" i="1" s="1"/>
  <c r="G251" i="1" s="1"/>
  <c r="D252" i="1" s="1"/>
  <c r="G252" i="1" s="1"/>
  <c r="D253" i="1" s="1"/>
  <c r="G253" i="1" s="1"/>
  <c r="D254" i="1" s="1"/>
  <c r="G254" i="1" s="1"/>
  <c r="D255" i="1" s="1"/>
  <c r="G255" i="1" s="1"/>
  <c r="D256" i="1" s="1"/>
  <c r="G256" i="1" s="1"/>
  <c r="D257" i="1" s="1"/>
  <c r="G257" i="1" s="1"/>
  <c r="G241" i="1"/>
  <c r="D258" i="1" l="1"/>
  <c r="G258" i="1" s="1"/>
  <c r="D259" i="1" s="1"/>
  <c r="G259" i="1" s="1"/>
  <c r="D260" i="1" s="1"/>
  <c r="G260" i="1" s="1"/>
  <c r="D261" i="1" s="1"/>
  <c r="G261" i="1" s="1"/>
  <c r="D262" i="1" s="1"/>
  <c r="G262" i="1" l="1"/>
  <c r="D263" i="1" s="1"/>
  <c r="G263" i="1" s="1"/>
  <c r="D264" i="1" s="1"/>
  <c r="G264" i="1" s="1"/>
  <c r="D265" i="1" s="1"/>
  <c r="G265" i="1" s="1"/>
  <c r="D266" i="1" s="1"/>
  <c r="G266" i="1" s="1"/>
  <c r="D267" i="1" s="1"/>
  <c r="G267" i="1" s="1"/>
  <c r="D268" i="1" s="1"/>
  <c r="G268" i="1" s="1"/>
  <c r="D269" i="1" s="1"/>
  <c r="G269" i="1" s="1"/>
  <c r="D270" i="1" s="1"/>
  <c r="G270" i="1" s="1"/>
  <c r="D271" i="1" s="1"/>
  <c r="G271" i="1" s="1"/>
  <c r="D272" i="1" s="1"/>
  <c r="G272" i="1" s="1"/>
  <c r="D273" i="1" s="1"/>
  <c r="G273" i="1" s="1"/>
  <c r="D274" i="1" s="1"/>
  <c r="D275" i="1" s="1"/>
  <c r="G275" i="1" s="1"/>
  <c r="G274" i="1" l="1"/>
</calcChain>
</file>

<file path=xl/sharedStrings.xml><?xml version="1.0" encoding="utf-8"?>
<sst xmlns="http://schemas.openxmlformats.org/spreadsheetml/2006/main" count="290" uniqueCount="62">
  <si>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</si>
  <si>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</si>
  <si>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</si>
  <si>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</si>
  <si>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</si>
  <si>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</si>
  <si>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</si>
  <si>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</si>
  <si>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</si>
  <si>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</si>
  <si>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</si>
  <si>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</si>
  <si>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</si>
  <si>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</si>
  <si>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</si>
  <si>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</si>
  <si>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</si>
  <si>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</si>
  <si>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</si>
  <si>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</si>
  <si>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</si>
  <si>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</si>
  <si>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</si>
  <si>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</si>
  <si>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</si>
  <si>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</si>
  <si>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</si>
  <si>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</si>
  <si>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</si>
  <si>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</si>
  <si>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</si>
  <si>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Group, Inc.</t>
  </si>
  <si>
    <t>Wm. T. Spaeder Co., Inc.</t>
  </si>
  <si>
    <t>Hallstrom-Clark Electric, Inc.</t>
  </si>
  <si>
    <t>Amark Environmental</t>
  </si>
  <si>
    <t>Microbac Laboratories</t>
  </si>
  <si>
    <t>City of Warren</t>
  </si>
  <si>
    <t>Refund</t>
  </si>
  <si>
    <t>Wells Fargo Bank</t>
  </si>
  <si>
    <t>Warren County School District</t>
  </si>
  <si>
    <t>S.A. Comunale Co., Inc.</t>
  </si>
  <si>
    <t>HRI Supply and Design, Inc.</t>
  </si>
  <si>
    <t>John H. Robinson Testing</t>
  </si>
  <si>
    <t>*</t>
  </si>
  <si>
    <t>Journal</t>
  </si>
  <si>
    <t>Auditor Adjustment</t>
  </si>
  <si>
    <t>Harold D. Myers, Jr.</t>
  </si>
  <si>
    <t>Interest/Amortization/Fees</t>
  </si>
  <si>
    <t>Deposit</t>
  </si>
  <si>
    <t>WCSD Check 1208</t>
  </si>
  <si>
    <t>Birkmire Trucking/Big Box Rentals</t>
  </si>
  <si>
    <t>Klapthor Concrete</t>
  </si>
  <si>
    <t>Dailey's Concrete &amp; Const.</t>
  </si>
  <si>
    <t>GovConnection</t>
  </si>
  <si>
    <t>L&amp;L Kiln Mfg.</t>
  </si>
  <si>
    <t>Canfield Development</t>
  </si>
  <si>
    <t>Builders' Hardware</t>
  </si>
  <si>
    <t>Fiske and Sons, Inc.</t>
  </si>
  <si>
    <t>Kimball Environmental</t>
  </si>
  <si>
    <t>Sears Commercial One</t>
  </si>
  <si>
    <t>John F. Gregory</t>
  </si>
  <si>
    <t>Zaffino Welding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</si>
</sst>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17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2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3" xfId="2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2" applyNumberFormat="1" applyFont="1" applyBorder="1" applyAlignment="1">
      <alignment horizontal="center"/>
    </xf>
    <xf numFmtId="8" fontId="7" fillId="0" borderId="6" xfId="2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2" applyNumberFormat="1" applyFont="1" applyBorder="1" applyAlignment="1">
      <alignment vertical="center"/>
    </xf>
    <xf numFmtId="8" fontId="10" fillId="0" borderId="7" xfId="2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2" applyNumberFormat="1" applyFont="1" applyFill="1" applyBorder="1" applyAlignment="1">
      <alignment vertical="center"/>
    </xf>
    <xf numFmtId="8" fontId="10" fillId="0" borderId="9" xfId="2" applyNumberFormat="1" applyFont="1" applyBorder="1" applyAlignment="1">
      <alignment vertical="center"/>
    </xf>
    <xf numFmtId="8" fontId="10" fillId="2" borderId="10" xfId="2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2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2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2" applyNumberFormat="1" applyFont="1" applyFill="1" applyBorder="1" applyAlignment="1">
      <alignment vertical="center"/>
    </xf>
    <xf numFmtId="8" fontId="10" fillId="2" borderId="15" xfId="2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2" applyNumberFormat="1" applyFont="1" applyBorder="1" applyAlignment="1">
      <alignment horizontal="center"/>
    </xf>
    <xf numFmtId="8" fontId="9" fillId="0" borderId="18" xfId="2" applyNumberFormat="1" applyFont="1" applyBorder="1" applyAlignment="1">
      <alignment horizontal="center"/>
    </xf>
    <xf numFmtId="8" fontId="8" fillId="0" borderId="17" xfId="2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2" applyNumberFormat="1" applyFont="1" applyBorder="1" applyAlignment="1">
      <alignment vertical="center"/>
    </xf>
    <xf numFmtId="43" fontId="2" fillId="0" borderId="0" xfId="1" applyFont="1"/>
    <xf numFmtId="8" fontId="2" fillId="0" borderId="0" xfId="1" applyNumberFormat="1" applyFont="1"/>
    <xf numFmtId="1" fontId="10" fillId="0" borderId="14" xfId="0" applyNumberFormat="1" applyFont="1" applyBorder="1" applyAlignment="1">
      <alignment horizontal="center" vertical="center"/>
    </xf>
    <xf numFmtId="8" fontId="4" fillId="0" borderId="20" xfId="2" applyNumberFormat="1" applyFont="1" applyBorder="1" applyAlignment="1">
      <alignment horizontal="center" vertical="center"/>
    </xf>
    <xf numFmtId="8" fontId="4" fillId="0" borderId="21" xfId="2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6"/>
  <sheetViews>
    <sheetView tabSelected="1" workbookViewId="0">
      <pane ySplit="1" topLeftCell="A244" activePane="bottomLeft" state="frozen"/>
      <selection pane="bottomLeft" activeCell="B252" sqref="B252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5.4257812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53" t="s">
        <v>0</v>
      </c>
      <c r="B2" s="54"/>
      <c r="C2" s="55"/>
      <c r="D2" s="55"/>
      <c r="E2" s="55"/>
      <c r="F2" s="55"/>
      <c r="G2" s="56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57" t="s">
        <v>23</v>
      </c>
      <c r="B4" s="58"/>
      <c r="C4" s="58"/>
      <c r="D4" s="58"/>
      <c r="E4" s="58"/>
      <c r="F4" s="58"/>
      <c r="G4" s="59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9" t="s">
        <v>1</v>
      </c>
      <c r="B6" s="40" t="s">
        <v>7</v>
      </c>
      <c r="C6" s="41" t="s">
        <v>2</v>
      </c>
      <c r="D6" s="42" t="s">
        <v>5</v>
      </c>
      <c r="E6" s="45" t="s">
        <v>6</v>
      </c>
      <c r="F6" s="44" t="s">
        <v>15</v>
      </c>
      <c r="G6" s="43" t="s">
        <v>3</v>
      </c>
    </row>
    <row r="7" spans="1:8" ht="16.5" customHeight="1" thickTop="1" x14ac:dyDescent="0.3">
      <c r="A7" s="22"/>
      <c r="B7" s="60" t="s">
        <v>19</v>
      </c>
      <c r="C7" s="47" t="s">
        <v>16</v>
      </c>
      <c r="D7" s="23">
        <v>16200000</v>
      </c>
      <c r="E7" s="24"/>
      <c r="F7" s="49">
        <v>107524.61</v>
      </c>
      <c r="G7" s="25">
        <f>SUM(D7-F7)</f>
        <v>16092475.390000001</v>
      </c>
    </row>
    <row r="8" spans="1:8" ht="15.75" x14ac:dyDescent="0.3">
      <c r="A8" s="26"/>
      <c r="B8" s="61"/>
      <c r="C8" s="48" t="s">
        <v>17</v>
      </c>
      <c r="D8" s="19">
        <f>G7</f>
        <v>16092475.390000001</v>
      </c>
      <c r="E8" s="18"/>
      <c r="F8" s="49">
        <v>16200</v>
      </c>
      <c r="G8" s="29">
        <f t="shared" ref="G8:G18" si="0">SUM(D8-F8)</f>
        <v>16076275.390000001</v>
      </c>
    </row>
    <row r="9" spans="1:8" ht="15.75" x14ac:dyDescent="0.3">
      <c r="A9" s="26"/>
      <c r="B9" s="61"/>
      <c r="C9" s="48" t="s">
        <v>8</v>
      </c>
      <c r="D9" s="19">
        <f t="shared" ref="D9:D79" si="1">G8</f>
        <v>16076275.390000001</v>
      </c>
      <c r="E9" s="18"/>
      <c r="F9" s="49">
        <v>16200</v>
      </c>
      <c r="G9" s="29">
        <f t="shared" si="0"/>
        <v>16060075.390000001</v>
      </c>
    </row>
    <row r="10" spans="1:8" ht="15.75" x14ac:dyDescent="0.3">
      <c r="A10" s="26"/>
      <c r="B10" s="61"/>
      <c r="C10" s="48" t="s">
        <v>9</v>
      </c>
      <c r="D10" s="19">
        <f t="shared" si="1"/>
        <v>16060075.390000001</v>
      </c>
      <c r="E10" s="18"/>
      <c r="F10" s="49">
        <v>308.35000000000002</v>
      </c>
      <c r="G10" s="29">
        <f t="shared" si="0"/>
        <v>16059767.040000001</v>
      </c>
    </row>
    <row r="11" spans="1:8" ht="15.75" x14ac:dyDescent="0.3">
      <c r="A11" s="26"/>
      <c r="B11" s="61"/>
      <c r="C11" s="48" t="s">
        <v>10</v>
      </c>
      <c r="D11" s="19">
        <f t="shared" si="1"/>
        <v>16059767.040000001</v>
      </c>
      <c r="E11" s="18"/>
      <c r="F11" s="49">
        <v>14580</v>
      </c>
      <c r="G11" s="29">
        <f t="shared" si="0"/>
        <v>16045187.040000001</v>
      </c>
    </row>
    <row r="12" spans="1:8" ht="15.75" x14ac:dyDescent="0.3">
      <c r="A12" s="26"/>
      <c r="B12" s="61"/>
      <c r="C12" s="48" t="s">
        <v>11</v>
      </c>
      <c r="D12" s="19">
        <f t="shared" si="1"/>
        <v>16045187.040000001</v>
      </c>
      <c r="E12" s="18"/>
      <c r="F12" s="49">
        <v>9635.89</v>
      </c>
      <c r="G12" s="29">
        <f t="shared" si="0"/>
        <v>16035551.15</v>
      </c>
    </row>
    <row r="13" spans="1:8" ht="15.75" x14ac:dyDescent="0.3">
      <c r="A13" s="30"/>
      <c r="B13" s="61"/>
      <c r="C13" s="48" t="s">
        <v>12</v>
      </c>
      <c r="D13" s="19">
        <f t="shared" si="1"/>
        <v>16035551.15</v>
      </c>
      <c r="E13" s="18"/>
      <c r="F13" s="49">
        <v>770.88</v>
      </c>
      <c r="G13" s="29">
        <f t="shared" si="0"/>
        <v>16034780.27</v>
      </c>
    </row>
    <row r="14" spans="1:8" ht="15.75" x14ac:dyDescent="0.3">
      <c r="A14" s="26"/>
      <c r="B14" s="61"/>
      <c r="C14" s="48" t="s">
        <v>13</v>
      </c>
      <c r="D14" s="19">
        <f t="shared" si="1"/>
        <v>16034780.27</v>
      </c>
      <c r="E14" s="18"/>
      <c r="F14" s="49">
        <v>231.27</v>
      </c>
      <c r="G14" s="29">
        <f t="shared" si="0"/>
        <v>16034549</v>
      </c>
      <c r="H14" s="4">
        <f>SUM(F7:F18)</f>
        <v>820945.97</v>
      </c>
    </row>
    <row r="15" spans="1:8" ht="15.75" x14ac:dyDescent="0.3">
      <c r="A15" s="26"/>
      <c r="B15" s="61"/>
      <c r="C15" s="48" t="s">
        <v>18</v>
      </c>
      <c r="D15" s="19">
        <f t="shared" si="1"/>
        <v>16034549</v>
      </c>
      <c r="E15" s="18"/>
      <c r="F15" s="49">
        <v>1250</v>
      </c>
      <c r="G15" s="29">
        <f t="shared" si="0"/>
        <v>16033299</v>
      </c>
      <c r="H15" s="4">
        <f>SUM(H14-E19)</f>
        <v>496945.97</v>
      </c>
    </row>
    <row r="16" spans="1:8" ht="15.75" x14ac:dyDescent="0.3">
      <c r="A16" s="26"/>
      <c r="B16" s="61"/>
      <c r="C16" s="48" t="s">
        <v>14</v>
      </c>
      <c r="D16" s="19">
        <f t="shared" si="1"/>
        <v>16033299</v>
      </c>
      <c r="E16" s="18"/>
      <c r="F16" s="49">
        <v>9831.68</v>
      </c>
      <c r="G16" s="29">
        <f t="shared" si="0"/>
        <v>16023467.32</v>
      </c>
    </row>
    <row r="17" spans="1:7" ht="15.75" x14ac:dyDescent="0.3">
      <c r="A17" s="26"/>
      <c r="B17" s="62"/>
      <c r="C17" s="48" t="s">
        <v>20</v>
      </c>
      <c r="D17" s="19">
        <f t="shared" si="1"/>
        <v>16023467.32</v>
      </c>
      <c r="E17" s="18"/>
      <c r="F17" s="49">
        <v>80773.88</v>
      </c>
      <c r="G17" s="29">
        <f t="shared" si="0"/>
        <v>15942693.439999999</v>
      </c>
    </row>
    <row r="18" spans="1:7" ht="15.75" x14ac:dyDescent="0.3">
      <c r="A18" s="26"/>
      <c r="B18" s="27"/>
      <c r="C18" s="28" t="s">
        <v>21</v>
      </c>
      <c r="D18" s="19">
        <f t="shared" si="1"/>
        <v>15942693.439999999</v>
      </c>
      <c r="E18" s="18"/>
      <c r="F18" s="49">
        <v>563639.41</v>
      </c>
      <c r="G18" s="29">
        <f t="shared" si="0"/>
        <v>15379054.029999999</v>
      </c>
    </row>
    <row r="19" spans="1:7" ht="15.75" x14ac:dyDescent="0.3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49"/>
      <c r="G19" s="29">
        <f>SUM(D19+E19-F19)</f>
        <v>15703054.029999999</v>
      </c>
    </row>
    <row r="20" spans="1:7" ht="15.75" x14ac:dyDescent="0.3">
      <c r="A20" s="26">
        <v>40865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49">
        <v>700</v>
      </c>
      <c r="G20" s="29">
        <f t="shared" ref="G20:G273" si="2">SUM(D20+E20-F20)</f>
        <v>15702354.029999999</v>
      </c>
    </row>
    <row r="21" spans="1:7" ht="15.75" x14ac:dyDescent="0.3">
      <c r="A21" s="26">
        <v>40865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49">
        <v>324000</v>
      </c>
      <c r="G21" s="29">
        <f t="shared" si="2"/>
        <v>15378354.029999999</v>
      </c>
    </row>
    <row r="22" spans="1:7" ht="15.75" x14ac:dyDescent="0.3">
      <c r="A22" s="26">
        <v>40877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49"/>
      <c r="G22" s="29">
        <f t="shared" si="2"/>
        <v>15378555.609999999</v>
      </c>
    </row>
    <row r="23" spans="1:7" ht="15.75" x14ac:dyDescent="0.3">
      <c r="A23" s="26">
        <v>40908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49"/>
      <c r="G23" s="29">
        <f t="shared" si="2"/>
        <v>15378800.51</v>
      </c>
    </row>
    <row r="24" spans="1:7" ht="15.75" x14ac:dyDescent="0.3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49">
        <v>28538.32</v>
      </c>
      <c r="G24" s="29">
        <f t="shared" si="2"/>
        <v>15350262.189999999</v>
      </c>
    </row>
    <row r="25" spans="1:7" ht="15.75" x14ac:dyDescent="0.3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49">
        <v>4185</v>
      </c>
      <c r="G25" s="29">
        <f t="shared" si="2"/>
        <v>15346077.189999999</v>
      </c>
    </row>
    <row r="26" spans="1:7" ht="15.75" x14ac:dyDescent="0.3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49">
        <v>28538.31</v>
      </c>
      <c r="G26" s="29">
        <f t="shared" si="2"/>
        <v>15317538.879999999</v>
      </c>
    </row>
    <row r="27" spans="1:7" ht="15.75" x14ac:dyDescent="0.3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49"/>
      <c r="G27" s="29">
        <f t="shared" si="2"/>
        <v>15317752.249999998</v>
      </c>
    </row>
    <row r="28" spans="1:7" ht="15.75" x14ac:dyDescent="0.3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49">
        <v>2335</v>
      </c>
      <c r="G28" s="29">
        <f t="shared" si="2"/>
        <v>15315417.249999998</v>
      </c>
    </row>
    <row r="29" spans="1:7" ht="15.75" x14ac:dyDescent="0.3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49">
        <v>619.30999999999995</v>
      </c>
      <c r="G29" s="29">
        <f t="shared" si="2"/>
        <v>15314797.939999998</v>
      </c>
    </row>
    <row r="30" spans="1:7" ht="15.75" x14ac:dyDescent="0.3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49">
        <v>352.79</v>
      </c>
      <c r="G30" s="29">
        <f t="shared" si="2"/>
        <v>15314445.149999999</v>
      </c>
    </row>
    <row r="31" spans="1:7" ht="15.75" x14ac:dyDescent="0.3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49">
        <v>35672.9</v>
      </c>
      <c r="G31" s="29">
        <f t="shared" si="2"/>
        <v>15278772.249999998</v>
      </c>
    </row>
    <row r="32" spans="1:7" ht="15.75" x14ac:dyDescent="0.3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49">
        <v>1305.21</v>
      </c>
      <c r="G32" s="29">
        <f t="shared" si="2"/>
        <v>15277467.039999997</v>
      </c>
    </row>
    <row r="33" spans="1:9" ht="15.75" x14ac:dyDescent="0.3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49"/>
      <c r="G33" s="29">
        <f t="shared" si="2"/>
        <v>15277753.009999998</v>
      </c>
    </row>
    <row r="34" spans="1:9" ht="15.75" x14ac:dyDescent="0.3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49">
        <v>21403.73</v>
      </c>
      <c r="G34" s="29">
        <f t="shared" si="2"/>
        <v>15256349.279999997</v>
      </c>
    </row>
    <row r="35" spans="1:9" ht="15.75" x14ac:dyDescent="0.3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49"/>
      <c r="G35" s="29">
        <f t="shared" si="2"/>
        <v>15256564.509999998</v>
      </c>
    </row>
    <row r="36" spans="1:9" ht="15.75" x14ac:dyDescent="0.3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49">
        <v>1017.93</v>
      </c>
      <c r="G36" s="29">
        <f t="shared" si="2"/>
        <v>15255546.579999998</v>
      </c>
    </row>
    <row r="37" spans="1:9" ht="15.75" x14ac:dyDescent="0.3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49">
        <v>19025.55</v>
      </c>
      <c r="G37" s="29">
        <f t="shared" si="2"/>
        <v>15236521.029999997</v>
      </c>
    </row>
    <row r="38" spans="1:9" ht="15.75" x14ac:dyDescent="0.3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49">
        <v>33516.19</v>
      </c>
      <c r="G38" s="29">
        <f t="shared" si="2"/>
        <v>15203004.839999998</v>
      </c>
    </row>
    <row r="39" spans="1:9" ht="15.75" x14ac:dyDescent="0.3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49">
        <v>2104.86</v>
      </c>
      <c r="G39" s="29">
        <f t="shared" si="2"/>
        <v>15200899.979999999</v>
      </c>
      <c r="H39" s="46"/>
      <c r="I39" s="4"/>
    </row>
    <row r="40" spans="1:9" ht="15.75" x14ac:dyDescent="0.3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49"/>
      <c r="G40" s="29">
        <f t="shared" si="2"/>
        <v>15200989.119999999</v>
      </c>
      <c r="H40" s="46"/>
      <c r="I40" s="4"/>
    </row>
    <row r="41" spans="1:9" ht="15.75" x14ac:dyDescent="0.3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49">
        <v>20500</v>
      </c>
      <c r="G41" s="29">
        <f t="shared" si="2"/>
        <v>15180489.119999999</v>
      </c>
    </row>
    <row r="42" spans="1:9" ht="15.75" x14ac:dyDescent="0.3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49">
        <v>1011.34</v>
      </c>
      <c r="G42" s="29">
        <f t="shared" si="2"/>
        <v>15179477.779999999</v>
      </c>
    </row>
    <row r="43" spans="1:9" ht="15.75" x14ac:dyDescent="0.3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49">
        <v>16647.349999999999</v>
      </c>
      <c r="G43" s="29">
        <f t="shared" si="2"/>
        <v>15162830.43</v>
      </c>
    </row>
    <row r="44" spans="1:9" ht="15.75" x14ac:dyDescent="0.3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49">
        <v>1003.23</v>
      </c>
      <c r="G44" s="29">
        <f t="shared" si="2"/>
        <v>15161827.199999999</v>
      </c>
    </row>
    <row r="45" spans="1:9" ht="15.75" x14ac:dyDescent="0.3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49">
        <v>897.43</v>
      </c>
      <c r="G45" s="29">
        <f t="shared" si="2"/>
        <v>15160929.77</v>
      </c>
    </row>
    <row r="46" spans="1:9" ht="15.75" x14ac:dyDescent="0.3">
      <c r="A46" s="30">
        <v>41090</v>
      </c>
      <c r="B46" s="27" t="s">
        <v>44</v>
      </c>
      <c r="C46" s="17" t="s">
        <v>45</v>
      </c>
      <c r="D46" s="19">
        <f t="shared" si="1"/>
        <v>15160929.77</v>
      </c>
      <c r="E46" s="18"/>
      <c r="F46" s="49">
        <v>119998.89</v>
      </c>
      <c r="G46" s="29">
        <f t="shared" si="2"/>
        <v>15040930.879999999</v>
      </c>
    </row>
    <row r="47" spans="1:9" ht="15.75" x14ac:dyDescent="0.3">
      <c r="A47" s="30">
        <v>41455</v>
      </c>
      <c r="B47" s="27" t="s">
        <v>44</v>
      </c>
      <c r="C47" s="17" t="s">
        <v>45</v>
      </c>
      <c r="D47" s="19">
        <f t="shared" si="1"/>
        <v>15040930.879999999</v>
      </c>
      <c r="E47" s="18"/>
      <c r="F47" s="49">
        <v>1525.53</v>
      </c>
      <c r="G47" s="29">
        <f t="shared" si="2"/>
        <v>15039405.35</v>
      </c>
    </row>
    <row r="48" spans="1:9" ht="15.75" x14ac:dyDescent="0.3">
      <c r="A48" s="30">
        <v>41486</v>
      </c>
      <c r="B48" s="27" t="s">
        <v>44</v>
      </c>
      <c r="C48" s="17" t="s">
        <v>47</v>
      </c>
      <c r="D48" s="19">
        <f t="shared" si="1"/>
        <v>15039405.35</v>
      </c>
      <c r="E48" s="18">
        <f>41925+200.1+18.2</f>
        <v>42143.299999999996</v>
      </c>
      <c r="F48" s="49">
        <f>35079.47+907.48</f>
        <v>35986.950000000004</v>
      </c>
      <c r="G48" s="29">
        <f t="shared" si="2"/>
        <v>15045561.700000001</v>
      </c>
    </row>
    <row r="49" spans="1:7" ht="15.75" x14ac:dyDescent="0.3">
      <c r="A49" s="30">
        <v>41142</v>
      </c>
      <c r="B49" s="27">
        <v>27897542</v>
      </c>
      <c r="C49" s="17" t="s">
        <v>29</v>
      </c>
      <c r="D49" s="19">
        <f t="shared" si="1"/>
        <v>15045561.700000001</v>
      </c>
      <c r="E49" s="18"/>
      <c r="F49" s="49">
        <v>17800</v>
      </c>
      <c r="G49" s="29">
        <f t="shared" si="2"/>
        <v>15027761.700000001</v>
      </c>
    </row>
    <row r="50" spans="1:7" ht="15.75" x14ac:dyDescent="0.3">
      <c r="A50" s="30">
        <v>41142</v>
      </c>
      <c r="B50" s="27">
        <v>27897543</v>
      </c>
      <c r="C50" s="17" t="s">
        <v>4</v>
      </c>
      <c r="D50" s="19">
        <f t="shared" si="1"/>
        <v>15027761.700000001</v>
      </c>
      <c r="E50" s="18"/>
      <c r="F50" s="49">
        <v>67382.14</v>
      </c>
      <c r="G50" s="29">
        <f t="shared" si="2"/>
        <v>14960379.560000001</v>
      </c>
    </row>
    <row r="51" spans="1:7" ht="15.75" x14ac:dyDescent="0.3">
      <c r="A51" s="30">
        <v>41142</v>
      </c>
      <c r="B51" s="27">
        <v>27897544</v>
      </c>
      <c r="C51" s="17" t="s">
        <v>4</v>
      </c>
      <c r="D51" s="19">
        <f t="shared" si="1"/>
        <v>14960379.560000001</v>
      </c>
      <c r="E51" s="18"/>
      <c r="F51" s="49">
        <v>836.07</v>
      </c>
      <c r="G51" s="29">
        <f t="shared" si="2"/>
        <v>14959543.49</v>
      </c>
    </row>
    <row r="52" spans="1:7" ht="15.75" x14ac:dyDescent="0.3">
      <c r="A52" s="30">
        <v>41142</v>
      </c>
      <c r="B52" s="27">
        <v>27897545</v>
      </c>
      <c r="C52" s="17" t="s">
        <v>4</v>
      </c>
      <c r="D52" s="19">
        <f t="shared" si="1"/>
        <v>14959543.49</v>
      </c>
      <c r="E52" s="18"/>
      <c r="F52" s="49">
        <v>40429.279999999999</v>
      </c>
      <c r="G52" s="29">
        <f t="shared" si="2"/>
        <v>14919114.210000001</v>
      </c>
    </row>
    <row r="53" spans="1:7" ht="15.75" x14ac:dyDescent="0.3">
      <c r="A53" s="30">
        <v>41142</v>
      </c>
      <c r="B53" s="27">
        <v>27897546</v>
      </c>
      <c r="C53" s="17" t="s">
        <v>4</v>
      </c>
      <c r="D53" s="19">
        <f t="shared" si="1"/>
        <v>14919114.210000001</v>
      </c>
      <c r="E53" s="18"/>
      <c r="F53" s="49">
        <v>1129.8</v>
      </c>
      <c r="G53" s="29">
        <f t="shared" si="2"/>
        <v>14917984.41</v>
      </c>
    </row>
    <row r="54" spans="1:7" ht="15.75" x14ac:dyDescent="0.3">
      <c r="A54" s="30">
        <v>41148</v>
      </c>
      <c r="B54" s="27">
        <v>27905260</v>
      </c>
      <c r="C54" s="17" t="s">
        <v>4</v>
      </c>
      <c r="D54" s="19">
        <f t="shared" si="1"/>
        <v>14917984.41</v>
      </c>
      <c r="E54" s="18"/>
      <c r="F54" s="49">
        <v>26952.85</v>
      </c>
      <c r="G54" s="29">
        <f t="shared" si="2"/>
        <v>14891031.560000001</v>
      </c>
    </row>
    <row r="55" spans="1:7" ht="15.75" x14ac:dyDescent="0.3">
      <c r="A55" s="30">
        <v>41148</v>
      </c>
      <c r="B55" s="27">
        <v>27905261</v>
      </c>
      <c r="C55" s="17" t="s">
        <v>4</v>
      </c>
      <c r="D55" s="19">
        <f t="shared" si="1"/>
        <v>14891031.560000001</v>
      </c>
      <c r="E55" s="18"/>
      <c r="F55" s="49">
        <v>2210.17</v>
      </c>
      <c r="G55" s="29">
        <f t="shared" si="2"/>
        <v>14888821.390000001</v>
      </c>
    </row>
    <row r="56" spans="1:7" ht="15.75" x14ac:dyDescent="0.3">
      <c r="A56" s="30">
        <v>41517</v>
      </c>
      <c r="B56" s="27" t="s">
        <v>44</v>
      </c>
      <c r="C56" s="17" t="s">
        <v>47</v>
      </c>
      <c r="D56" s="19">
        <f t="shared" si="1"/>
        <v>14888821.390000001</v>
      </c>
      <c r="E56" s="18">
        <f>26650+17.01</f>
        <v>26667.01</v>
      </c>
      <c r="F56" s="49">
        <f>35086.66+933.34</f>
        <v>36020</v>
      </c>
      <c r="G56" s="29">
        <f t="shared" si="2"/>
        <v>14879468.4</v>
      </c>
    </row>
    <row r="57" spans="1:7" ht="15.75" x14ac:dyDescent="0.3">
      <c r="A57" s="30">
        <v>41182</v>
      </c>
      <c r="B57" s="27" t="s">
        <v>44</v>
      </c>
      <c r="C57" s="17" t="s">
        <v>47</v>
      </c>
      <c r="D57" s="19">
        <f t="shared" si="1"/>
        <v>14879468.4</v>
      </c>
      <c r="E57" s="18">
        <f>61850+21.33</f>
        <v>61871.33</v>
      </c>
      <c r="F57" s="49">
        <f>34875.47+931.25</f>
        <v>35806.720000000001</v>
      </c>
      <c r="G57" s="29">
        <f t="shared" si="2"/>
        <v>14905533.01</v>
      </c>
    </row>
    <row r="58" spans="1:7" ht="15.75" x14ac:dyDescent="0.3">
      <c r="A58" s="30">
        <v>41180</v>
      </c>
      <c r="B58" s="27">
        <v>27978035</v>
      </c>
      <c r="C58" s="17" t="s">
        <v>25</v>
      </c>
      <c r="D58" s="19">
        <f t="shared" si="1"/>
        <v>14905533.01</v>
      </c>
      <c r="E58" s="18"/>
      <c r="F58" s="49">
        <v>655</v>
      </c>
      <c r="G58" s="29">
        <f t="shared" si="2"/>
        <v>14904878.01</v>
      </c>
    </row>
    <row r="59" spans="1:7" ht="15.75" x14ac:dyDescent="0.3">
      <c r="A59" s="30">
        <v>41204</v>
      </c>
      <c r="B59" s="27">
        <v>27999027</v>
      </c>
      <c r="C59" s="17" t="s">
        <v>30</v>
      </c>
      <c r="D59" s="19">
        <f t="shared" si="1"/>
        <v>14904878.01</v>
      </c>
      <c r="E59" s="18"/>
      <c r="F59" s="49">
        <v>44931.21</v>
      </c>
      <c r="G59" s="29">
        <f t="shared" si="2"/>
        <v>14859946.799999999</v>
      </c>
    </row>
    <row r="60" spans="1:7" ht="15.75" x14ac:dyDescent="0.3">
      <c r="A60" s="30">
        <v>41204</v>
      </c>
      <c r="B60" s="27">
        <v>27999028</v>
      </c>
      <c r="C60" s="17" t="s">
        <v>31</v>
      </c>
      <c r="D60" s="19">
        <f t="shared" si="1"/>
        <v>14859946.799999999</v>
      </c>
      <c r="E60" s="18"/>
      <c r="F60" s="49">
        <v>67500</v>
      </c>
      <c r="G60" s="29">
        <f t="shared" si="2"/>
        <v>14792446.799999999</v>
      </c>
    </row>
    <row r="61" spans="1:7" ht="15.75" x14ac:dyDescent="0.3">
      <c r="A61" s="30">
        <v>41200</v>
      </c>
      <c r="B61" s="27">
        <v>27999029</v>
      </c>
      <c r="C61" s="17" t="s">
        <v>32</v>
      </c>
      <c r="D61" s="19">
        <f t="shared" si="1"/>
        <v>14792446.799999999</v>
      </c>
      <c r="E61" s="18"/>
      <c r="F61" s="49">
        <v>17550</v>
      </c>
      <c r="G61" s="29">
        <f t="shared" si="2"/>
        <v>14774896.799999999</v>
      </c>
    </row>
    <row r="62" spans="1:7" ht="15.75" x14ac:dyDescent="0.3">
      <c r="A62" s="30">
        <v>41200</v>
      </c>
      <c r="B62" s="31">
        <v>27999030</v>
      </c>
      <c r="C62" s="17" t="s">
        <v>32</v>
      </c>
      <c r="D62" s="19">
        <f t="shared" si="1"/>
        <v>14774896.799999999</v>
      </c>
      <c r="E62" s="18"/>
      <c r="F62" s="49">
        <v>29700</v>
      </c>
      <c r="G62" s="29">
        <f t="shared" si="2"/>
        <v>14745196.799999999</v>
      </c>
    </row>
    <row r="63" spans="1:7" ht="15.75" x14ac:dyDescent="0.3">
      <c r="A63" s="30">
        <v>41213</v>
      </c>
      <c r="B63" s="31" t="s">
        <v>44</v>
      </c>
      <c r="C63" s="17" t="s">
        <v>47</v>
      </c>
      <c r="D63" s="19">
        <f t="shared" si="1"/>
        <v>14745196.799999999</v>
      </c>
      <c r="E63" s="18">
        <f>25437.5+50.58</f>
        <v>25488.080000000002</v>
      </c>
      <c r="F63" s="49">
        <f>34712.84+890.35</f>
        <v>35603.189999999995</v>
      </c>
      <c r="G63" s="29">
        <f t="shared" si="2"/>
        <v>14735081.689999999</v>
      </c>
    </row>
    <row r="64" spans="1:7" ht="15.75" x14ac:dyDescent="0.3">
      <c r="A64" s="30">
        <v>41226</v>
      </c>
      <c r="B64" s="31">
        <v>28037409</v>
      </c>
      <c r="C64" s="17" t="s">
        <v>4</v>
      </c>
      <c r="D64" s="19">
        <f t="shared" si="1"/>
        <v>14735081.689999999</v>
      </c>
      <c r="E64" s="18"/>
      <c r="F64" s="49">
        <v>12509.29</v>
      </c>
      <c r="G64" s="29">
        <f t="shared" si="2"/>
        <v>14722572.4</v>
      </c>
    </row>
    <row r="65" spans="1:7" ht="15.75" x14ac:dyDescent="0.3">
      <c r="A65" s="30">
        <v>41226</v>
      </c>
      <c r="B65" s="31">
        <v>28037410</v>
      </c>
      <c r="C65" s="17" t="s">
        <v>4</v>
      </c>
      <c r="D65" s="19">
        <f t="shared" si="1"/>
        <v>14722572.4</v>
      </c>
      <c r="E65" s="18"/>
      <c r="F65" s="49">
        <v>12509.3</v>
      </c>
      <c r="G65" s="29">
        <f t="shared" si="2"/>
        <v>14710063.1</v>
      </c>
    </row>
    <row r="66" spans="1:7" ht="15.75" x14ac:dyDescent="0.3">
      <c r="A66" s="30">
        <v>41226</v>
      </c>
      <c r="B66" s="31">
        <v>28037411</v>
      </c>
      <c r="C66" s="17" t="s">
        <v>32</v>
      </c>
      <c r="D66" s="19">
        <f t="shared" si="1"/>
        <v>14710063.1</v>
      </c>
      <c r="E66" s="18"/>
      <c r="F66" s="49">
        <v>17460</v>
      </c>
      <c r="G66" s="29">
        <f t="shared" si="2"/>
        <v>14692603.1</v>
      </c>
    </row>
    <row r="67" spans="1:7" ht="15.75" x14ac:dyDescent="0.3">
      <c r="A67" s="30">
        <v>41226</v>
      </c>
      <c r="B67" s="31">
        <v>28037412</v>
      </c>
      <c r="C67" s="17" t="s">
        <v>32</v>
      </c>
      <c r="D67" s="19">
        <f t="shared" si="1"/>
        <v>14692603.1</v>
      </c>
      <c r="E67" s="18"/>
      <c r="F67" s="49">
        <v>7733.7</v>
      </c>
      <c r="G67" s="29">
        <f t="shared" si="2"/>
        <v>14684869.4</v>
      </c>
    </row>
    <row r="68" spans="1:7" ht="15.75" x14ac:dyDescent="0.3">
      <c r="A68" s="30">
        <v>41226</v>
      </c>
      <c r="B68" s="31">
        <v>28037413</v>
      </c>
      <c r="C68" s="17" t="s">
        <v>31</v>
      </c>
      <c r="D68" s="19">
        <f t="shared" si="1"/>
        <v>14684869.4</v>
      </c>
      <c r="E68" s="18"/>
      <c r="F68" s="49">
        <v>78201</v>
      </c>
      <c r="G68" s="29">
        <f t="shared" si="2"/>
        <v>14606668.4</v>
      </c>
    </row>
    <row r="69" spans="1:7" ht="15.75" x14ac:dyDescent="0.3">
      <c r="A69" s="30">
        <v>41226</v>
      </c>
      <c r="B69" s="31">
        <v>28037414</v>
      </c>
      <c r="C69" s="17" t="s">
        <v>33</v>
      </c>
      <c r="D69" s="19">
        <f t="shared" si="1"/>
        <v>14606668.4</v>
      </c>
      <c r="E69" s="18"/>
      <c r="F69" s="49">
        <v>32294.7</v>
      </c>
      <c r="G69" s="29">
        <f t="shared" si="2"/>
        <v>14574373.700000001</v>
      </c>
    </row>
    <row r="70" spans="1:7" ht="15.75" x14ac:dyDescent="0.3">
      <c r="A70" s="30">
        <v>41226</v>
      </c>
      <c r="B70" s="31">
        <v>28037415</v>
      </c>
      <c r="C70" s="17" t="s">
        <v>33</v>
      </c>
      <c r="D70" s="19">
        <f t="shared" si="1"/>
        <v>14574373.700000001</v>
      </c>
      <c r="E70" s="18"/>
      <c r="F70" s="49">
        <v>51710.87</v>
      </c>
      <c r="G70" s="29">
        <f t="shared" si="2"/>
        <v>14522662.830000002</v>
      </c>
    </row>
    <row r="71" spans="1:7" ht="15.75" x14ac:dyDescent="0.3">
      <c r="A71" s="30">
        <v>41226</v>
      </c>
      <c r="B71" s="31">
        <v>28037416</v>
      </c>
      <c r="C71" s="17" t="s">
        <v>34</v>
      </c>
      <c r="D71" s="19">
        <f t="shared" si="1"/>
        <v>14522662.830000002</v>
      </c>
      <c r="E71" s="18"/>
      <c r="F71" s="49">
        <v>65700</v>
      </c>
      <c r="G71" s="29">
        <f t="shared" si="2"/>
        <v>14456962.830000002</v>
      </c>
    </row>
    <row r="72" spans="1:7" ht="15.75" x14ac:dyDescent="0.3">
      <c r="A72" s="30">
        <v>41229</v>
      </c>
      <c r="B72" s="31">
        <v>28044278</v>
      </c>
      <c r="C72" s="17" t="s">
        <v>34</v>
      </c>
      <c r="D72" s="19">
        <f t="shared" si="1"/>
        <v>14456962.830000002</v>
      </c>
      <c r="E72" s="18"/>
      <c r="F72" s="49">
        <v>24300</v>
      </c>
      <c r="G72" s="29">
        <f t="shared" si="2"/>
        <v>14432662.830000002</v>
      </c>
    </row>
    <row r="73" spans="1:7" ht="15.75" x14ac:dyDescent="0.3">
      <c r="A73" s="30">
        <v>41243</v>
      </c>
      <c r="B73" s="31" t="s">
        <v>44</v>
      </c>
      <c r="C73" s="17" t="s">
        <v>47</v>
      </c>
      <c r="D73" s="19">
        <f t="shared" si="1"/>
        <v>14432662.830000002</v>
      </c>
      <c r="E73" s="18">
        <f>58000+56.26</f>
        <v>58056.26</v>
      </c>
      <c r="F73" s="49">
        <f>33334.34+914.33</f>
        <v>34248.67</v>
      </c>
      <c r="G73" s="29">
        <f t="shared" si="2"/>
        <v>14456470.420000002</v>
      </c>
    </row>
    <row r="74" spans="1:7" ht="15.75" x14ac:dyDescent="0.3">
      <c r="A74" s="30">
        <v>41249</v>
      </c>
      <c r="B74" s="31">
        <v>28076305</v>
      </c>
      <c r="C74" s="17" t="s">
        <v>33</v>
      </c>
      <c r="D74" s="19">
        <f t="shared" si="1"/>
        <v>14456470.420000002</v>
      </c>
      <c r="E74" s="18"/>
      <c r="F74" s="49">
        <v>19611.11</v>
      </c>
      <c r="G74" s="29">
        <f t="shared" si="2"/>
        <v>14436859.310000002</v>
      </c>
    </row>
    <row r="75" spans="1:7" ht="15.75" x14ac:dyDescent="0.3">
      <c r="A75" s="30">
        <v>41249</v>
      </c>
      <c r="B75" s="31">
        <v>28076306</v>
      </c>
      <c r="C75" s="17" t="s">
        <v>31</v>
      </c>
      <c r="D75" s="19">
        <f t="shared" si="1"/>
        <v>14436859.310000002</v>
      </c>
      <c r="E75" s="18"/>
      <c r="F75" s="49">
        <v>192641</v>
      </c>
      <c r="G75" s="29">
        <f t="shared" si="2"/>
        <v>14244218.310000002</v>
      </c>
    </row>
    <row r="76" spans="1:7" ht="15.75" x14ac:dyDescent="0.3">
      <c r="A76" s="30">
        <v>41261</v>
      </c>
      <c r="B76" s="31">
        <v>28096242</v>
      </c>
      <c r="C76" s="17" t="s">
        <v>4</v>
      </c>
      <c r="D76" s="19">
        <f t="shared" si="1"/>
        <v>14244218.310000002</v>
      </c>
      <c r="E76" s="18"/>
      <c r="F76" s="49">
        <v>12509.29</v>
      </c>
      <c r="G76" s="29">
        <f t="shared" si="2"/>
        <v>14231709.020000003</v>
      </c>
    </row>
    <row r="77" spans="1:7" ht="15.75" x14ac:dyDescent="0.3">
      <c r="A77" s="30">
        <v>41261</v>
      </c>
      <c r="B77" s="31">
        <v>28096243</v>
      </c>
      <c r="C77" s="17" t="s">
        <v>4</v>
      </c>
      <c r="D77" s="19">
        <f t="shared" si="1"/>
        <v>14231709.020000003</v>
      </c>
      <c r="E77" s="18"/>
      <c r="F77" s="49">
        <v>60.39</v>
      </c>
      <c r="G77" s="29">
        <f t="shared" si="2"/>
        <v>14231648.630000003</v>
      </c>
    </row>
    <row r="78" spans="1:7" ht="15.75" x14ac:dyDescent="0.3">
      <c r="A78" s="30">
        <v>41261</v>
      </c>
      <c r="B78" s="31">
        <v>28096244</v>
      </c>
      <c r="C78" s="17" t="s">
        <v>35</v>
      </c>
      <c r="D78" s="19">
        <f t="shared" si="1"/>
        <v>14231648.630000003</v>
      </c>
      <c r="E78" s="18"/>
      <c r="F78" s="49">
        <v>211</v>
      </c>
      <c r="G78" s="29">
        <f t="shared" si="2"/>
        <v>14231437.630000003</v>
      </c>
    </row>
    <row r="79" spans="1:7" ht="15.75" x14ac:dyDescent="0.3">
      <c r="A79" s="30">
        <v>41261</v>
      </c>
      <c r="B79" s="31">
        <v>28096245</v>
      </c>
      <c r="C79" s="17" t="s">
        <v>27</v>
      </c>
      <c r="D79" s="19">
        <f t="shared" si="1"/>
        <v>14231437.630000003</v>
      </c>
      <c r="E79" s="18"/>
      <c r="F79" s="49">
        <v>207.37</v>
      </c>
      <c r="G79" s="29">
        <f t="shared" si="2"/>
        <v>14231230.260000004</v>
      </c>
    </row>
    <row r="80" spans="1:7" ht="15.75" x14ac:dyDescent="0.3">
      <c r="A80" s="30">
        <v>41274</v>
      </c>
      <c r="B80" s="31" t="s">
        <v>44</v>
      </c>
      <c r="C80" s="17" t="s">
        <v>47</v>
      </c>
      <c r="D80" s="19">
        <f>G79</f>
        <v>14231230.260000004</v>
      </c>
      <c r="E80" s="18">
        <f>15812.5+59.16</f>
        <v>15871.66</v>
      </c>
      <c r="F80" s="49">
        <f>32126.82+850.77</f>
        <v>32977.589999999997</v>
      </c>
      <c r="G80" s="29">
        <f t="shared" si="2"/>
        <v>14214124.330000004</v>
      </c>
    </row>
    <row r="81" spans="1:7" ht="15.75" x14ac:dyDescent="0.3">
      <c r="A81" s="30">
        <v>41284</v>
      </c>
      <c r="B81" s="31">
        <v>28141721</v>
      </c>
      <c r="C81" s="17" t="s">
        <v>36</v>
      </c>
      <c r="D81" s="19">
        <f>G80</f>
        <v>14214124.330000004</v>
      </c>
      <c r="E81" s="18"/>
      <c r="F81" s="49">
        <v>56628</v>
      </c>
      <c r="G81" s="29">
        <f t="shared" si="2"/>
        <v>14157496.330000004</v>
      </c>
    </row>
    <row r="82" spans="1:7" ht="15.75" x14ac:dyDescent="0.3">
      <c r="A82" s="30">
        <v>41284</v>
      </c>
      <c r="B82" s="31">
        <v>28141722</v>
      </c>
      <c r="C82" s="17" t="s">
        <v>31</v>
      </c>
      <c r="D82" s="19">
        <f>G81</f>
        <v>14157496.330000004</v>
      </c>
      <c r="E82" s="18"/>
      <c r="F82" s="49">
        <v>199777</v>
      </c>
      <c r="G82" s="29">
        <f t="shared" si="2"/>
        <v>13957719.330000004</v>
      </c>
    </row>
    <row r="83" spans="1:7" ht="15.75" x14ac:dyDescent="0.3">
      <c r="A83" s="30">
        <v>41284</v>
      </c>
      <c r="B83" s="31">
        <v>28141723</v>
      </c>
      <c r="C83" s="17" t="s">
        <v>32</v>
      </c>
      <c r="D83" s="19">
        <f>G82</f>
        <v>13957719.330000004</v>
      </c>
      <c r="E83" s="18"/>
      <c r="F83" s="49">
        <v>30520.799999999999</v>
      </c>
      <c r="G83" s="29">
        <f t="shared" si="2"/>
        <v>13927198.530000003</v>
      </c>
    </row>
    <row r="84" spans="1:7" ht="15.75" x14ac:dyDescent="0.3">
      <c r="A84" s="30">
        <v>41284</v>
      </c>
      <c r="B84" s="31">
        <v>28141724</v>
      </c>
      <c r="C84" s="17" t="s">
        <v>32</v>
      </c>
      <c r="D84" s="19">
        <f t="shared" ref="D84:D186" si="3">G83</f>
        <v>13927198.530000003</v>
      </c>
      <c r="E84" s="18"/>
      <c r="F84" s="49">
        <v>15660</v>
      </c>
      <c r="G84" s="29">
        <f t="shared" si="2"/>
        <v>13911538.530000003</v>
      </c>
    </row>
    <row r="85" spans="1:7" ht="15.75" x14ac:dyDescent="0.3">
      <c r="A85" s="30">
        <v>41284</v>
      </c>
      <c r="B85" s="31">
        <v>28141725</v>
      </c>
      <c r="C85" s="17" t="s">
        <v>33</v>
      </c>
      <c r="D85" s="19">
        <f t="shared" si="3"/>
        <v>13911538.530000003</v>
      </c>
      <c r="E85" s="18"/>
      <c r="F85" s="49">
        <v>120242.5</v>
      </c>
      <c r="G85" s="29">
        <f t="shared" si="2"/>
        <v>13791296.030000003</v>
      </c>
    </row>
    <row r="86" spans="1:7" ht="15.75" x14ac:dyDescent="0.3">
      <c r="A86" s="30">
        <v>41296</v>
      </c>
      <c r="B86" s="31">
        <v>28158005</v>
      </c>
      <c r="C86" s="17" t="s">
        <v>32</v>
      </c>
      <c r="D86" s="19">
        <f t="shared" si="3"/>
        <v>13791296.030000003</v>
      </c>
      <c r="E86" s="18"/>
      <c r="F86" s="49">
        <v>76836.649999999994</v>
      </c>
      <c r="G86" s="29">
        <f t="shared" si="2"/>
        <v>13714459.380000003</v>
      </c>
    </row>
    <row r="87" spans="1:7" ht="15.75" x14ac:dyDescent="0.3">
      <c r="A87" s="30">
        <v>41296</v>
      </c>
      <c r="B87" s="31">
        <v>28158006</v>
      </c>
      <c r="C87" s="17" t="s">
        <v>32</v>
      </c>
      <c r="D87" s="19">
        <f t="shared" si="3"/>
        <v>13714459.380000003</v>
      </c>
      <c r="E87" s="18"/>
      <c r="F87" s="49">
        <v>73276.2</v>
      </c>
      <c r="G87" s="29">
        <f t="shared" si="2"/>
        <v>13641183.180000003</v>
      </c>
    </row>
    <row r="88" spans="1:7" ht="15.75" x14ac:dyDescent="0.3">
      <c r="A88" s="30">
        <v>41305</v>
      </c>
      <c r="B88" s="31" t="s">
        <v>44</v>
      </c>
      <c r="C88" s="17" t="s">
        <v>47</v>
      </c>
      <c r="D88" s="19">
        <f t="shared" si="3"/>
        <v>13641183.180000003</v>
      </c>
      <c r="E88" s="18">
        <f>41925+55.56</f>
        <v>41980.56</v>
      </c>
      <c r="F88" s="49">
        <f>30289.21+853.57</f>
        <v>31142.78</v>
      </c>
      <c r="G88" s="29">
        <f t="shared" si="2"/>
        <v>13652020.960000005</v>
      </c>
    </row>
    <row r="89" spans="1:7" ht="15.75" x14ac:dyDescent="0.3">
      <c r="A89" s="30">
        <v>41312</v>
      </c>
      <c r="B89" s="31">
        <v>28184585</v>
      </c>
      <c r="C89" s="17" t="s">
        <v>32</v>
      </c>
      <c r="D89" s="19">
        <f t="shared" si="3"/>
        <v>13652020.960000005</v>
      </c>
      <c r="E89" s="18"/>
      <c r="F89" s="49">
        <v>48896.19</v>
      </c>
      <c r="G89" s="29">
        <f t="shared" si="2"/>
        <v>13603124.770000005</v>
      </c>
    </row>
    <row r="90" spans="1:7" ht="15.75" x14ac:dyDescent="0.3">
      <c r="A90" s="30">
        <v>41312</v>
      </c>
      <c r="B90" s="31">
        <v>28184586</v>
      </c>
      <c r="C90" s="17" t="s">
        <v>32</v>
      </c>
      <c r="D90" s="19">
        <f t="shared" si="3"/>
        <v>13603124.770000005</v>
      </c>
      <c r="E90" s="18"/>
      <c r="F90" s="49">
        <v>42320.25</v>
      </c>
      <c r="G90" s="29">
        <f t="shared" si="2"/>
        <v>13560804.520000005</v>
      </c>
    </row>
    <row r="91" spans="1:7" ht="15.75" x14ac:dyDescent="0.3">
      <c r="A91" s="30">
        <v>41312</v>
      </c>
      <c r="B91" s="31">
        <v>28184587</v>
      </c>
      <c r="C91" s="17" t="s">
        <v>32</v>
      </c>
      <c r="D91" s="19">
        <f t="shared" si="3"/>
        <v>13560804.520000005</v>
      </c>
      <c r="E91" s="18"/>
      <c r="F91" s="49">
        <v>13499.29</v>
      </c>
      <c r="G91" s="29">
        <f t="shared" si="2"/>
        <v>13547305.230000006</v>
      </c>
    </row>
    <row r="92" spans="1:7" ht="15.75" x14ac:dyDescent="0.3">
      <c r="A92" s="30">
        <v>41312</v>
      </c>
      <c r="B92" s="31">
        <v>28184588</v>
      </c>
      <c r="C92" s="17" t="s">
        <v>34</v>
      </c>
      <c r="D92" s="19">
        <f t="shared" si="3"/>
        <v>13547305.230000006</v>
      </c>
      <c r="E92" s="18"/>
      <c r="F92" s="49">
        <v>45000</v>
      </c>
      <c r="G92" s="29">
        <f t="shared" si="2"/>
        <v>13502305.230000006</v>
      </c>
    </row>
    <row r="93" spans="1:7" ht="15.75" x14ac:dyDescent="0.3">
      <c r="A93" s="30">
        <v>41312</v>
      </c>
      <c r="B93" s="31" t="s">
        <v>37</v>
      </c>
      <c r="C93" s="17" t="s">
        <v>36</v>
      </c>
      <c r="D93" s="19">
        <f t="shared" si="3"/>
        <v>13502305.230000006</v>
      </c>
      <c r="E93" s="18">
        <v>4000</v>
      </c>
      <c r="F93" s="49"/>
      <c r="G93" s="29">
        <f t="shared" si="2"/>
        <v>13506305.230000006</v>
      </c>
    </row>
    <row r="94" spans="1:7" ht="15.75" x14ac:dyDescent="0.3">
      <c r="A94" s="30">
        <v>41319</v>
      </c>
      <c r="B94" s="31">
        <v>28193935</v>
      </c>
      <c r="C94" s="17" t="s">
        <v>31</v>
      </c>
      <c r="D94" s="19">
        <f t="shared" si="3"/>
        <v>13506305.230000006</v>
      </c>
      <c r="E94" s="18"/>
      <c r="F94" s="49">
        <v>252052</v>
      </c>
      <c r="G94" s="29">
        <f t="shared" si="2"/>
        <v>13254253.230000006</v>
      </c>
    </row>
    <row r="95" spans="1:7" ht="15.75" x14ac:dyDescent="0.3">
      <c r="A95" s="30">
        <v>41319</v>
      </c>
      <c r="B95" s="31">
        <v>28193936</v>
      </c>
      <c r="C95" s="17" t="s">
        <v>33</v>
      </c>
      <c r="D95" s="19">
        <f t="shared" si="3"/>
        <v>13254253.230000006</v>
      </c>
      <c r="E95" s="18"/>
      <c r="F95" s="49">
        <v>100107</v>
      </c>
      <c r="G95" s="29">
        <f t="shared" si="2"/>
        <v>13154146.230000006</v>
      </c>
    </row>
    <row r="96" spans="1:7" ht="15.75" x14ac:dyDescent="0.3">
      <c r="A96" s="30">
        <v>41319</v>
      </c>
      <c r="B96" s="31"/>
      <c r="C96" s="17" t="s">
        <v>38</v>
      </c>
      <c r="D96" s="19">
        <f t="shared" si="3"/>
        <v>13154146.230000006</v>
      </c>
      <c r="E96" s="18"/>
      <c r="F96" s="49">
        <v>1250</v>
      </c>
      <c r="G96" s="29">
        <f t="shared" si="2"/>
        <v>13152896.230000006</v>
      </c>
    </row>
    <row r="97" spans="1:7" ht="15.75" x14ac:dyDescent="0.3">
      <c r="A97" s="30">
        <v>41333</v>
      </c>
      <c r="B97" s="31" t="s">
        <v>44</v>
      </c>
      <c r="C97" s="17" t="s">
        <v>47</v>
      </c>
      <c r="D97" s="19">
        <f t="shared" si="3"/>
        <v>13152896.230000006</v>
      </c>
      <c r="E97" s="18">
        <f>26650+40.94</f>
        <v>26690.94</v>
      </c>
      <c r="F97" s="49">
        <f>28886.08+835.53</f>
        <v>29721.61</v>
      </c>
      <c r="G97" s="29">
        <f t="shared" si="2"/>
        <v>13149865.560000006</v>
      </c>
    </row>
    <row r="98" spans="1:7" ht="15.75" x14ac:dyDescent="0.3">
      <c r="A98" s="30">
        <v>41337</v>
      </c>
      <c r="B98" s="31">
        <v>28219107</v>
      </c>
      <c r="C98" s="17" t="s">
        <v>31</v>
      </c>
      <c r="D98" s="19">
        <f t="shared" si="3"/>
        <v>13149865.560000006</v>
      </c>
      <c r="E98" s="18"/>
      <c r="F98" s="49">
        <v>352223</v>
      </c>
      <c r="G98" s="29">
        <f t="shared" si="2"/>
        <v>12797642.560000006</v>
      </c>
    </row>
    <row r="99" spans="1:7" ht="15.75" x14ac:dyDescent="0.3">
      <c r="A99" s="30">
        <v>41345</v>
      </c>
      <c r="B99" s="31">
        <v>28231386</v>
      </c>
      <c r="C99" s="17" t="s">
        <v>39</v>
      </c>
      <c r="D99" s="19">
        <f t="shared" si="3"/>
        <v>12797642.560000006</v>
      </c>
      <c r="E99" s="18"/>
      <c r="F99" s="49">
        <v>3487.86</v>
      </c>
      <c r="G99" s="29">
        <f t="shared" si="2"/>
        <v>12794154.700000007</v>
      </c>
    </row>
    <row r="100" spans="1:7" ht="15.75" x14ac:dyDescent="0.3">
      <c r="A100" s="30">
        <v>41345</v>
      </c>
      <c r="B100" s="31">
        <v>28231387</v>
      </c>
      <c r="C100" s="17" t="s">
        <v>32</v>
      </c>
      <c r="D100" s="19">
        <f t="shared" si="3"/>
        <v>12794154.700000007</v>
      </c>
      <c r="E100" s="18"/>
      <c r="F100" s="49">
        <v>171719.8</v>
      </c>
      <c r="G100" s="29">
        <f t="shared" si="2"/>
        <v>12622434.900000006</v>
      </c>
    </row>
    <row r="101" spans="1:7" ht="15.75" x14ac:dyDescent="0.3">
      <c r="A101" s="30">
        <v>41345</v>
      </c>
      <c r="B101" s="31">
        <v>28231388</v>
      </c>
      <c r="C101" s="17" t="s">
        <v>32</v>
      </c>
      <c r="D101" s="19">
        <f t="shared" si="3"/>
        <v>12622434.900000006</v>
      </c>
      <c r="E101" s="18"/>
      <c r="F101" s="49">
        <v>148372.65</v>
      </c>
      <c r="G101" s="29">
        <f t="shared" si="2"/>
        <v>12474062.250000006</v>
      </c>
    </row>
    <row r="102" spans="1:7" ht="15.75" x14ac:dyDescent="0.3">
      <c r="A102" s="30">
        <v>41345</v>
      </c>
      <c r="B102" s="31">
        <v>28231389</v>
      </c>
      <c r="C102" s="17" t="s">
        <v>33</v>
      </c>
      <c r="D102" s="19">
        <f t="shared" si="3"/>
        <v>12474062.250000006</v>
      </c>
      <c r="E102" s="18"/>
      <c r="F102" s="49">
        <v>215165.82</v>
      </c>
      <c r="G102" s="29">
        <f t="shared" si="2"/>
        <v>12258896.430000005</v>
      </c>
    </row>
    <row r="103" spans="1:7" ht="15.75" x14ac:dyDescent="0.3">
      <c r="A103" s="30">
        <v>41345</v>
      </c>
      <c r="B103" s="31">
        <v>28231390</v>
      </c>
      <c r="C103" s="17" t="s">
        <v>40</v>
      </c>
      <c r="D103" s="19">
        <f t="shared" si="3"/>
        <v>12258896.430000005</v>
      </c>
      <c r="E103" s="18"/>
      <c r="F103" s="49">
        <v>87251.62</v>
      </c>
      <c r="G103" s="29">
        <f t="shared" si="2"/>
        <v>12171644.810000006</v>
      </c>
    </row>
    <row r="104" spans="1:7" ht="15.75" x14ac:dyDescent="0.3">
      <c r="A104" s="30">
        <v>41345</v>
      </c>
      <c r="B104" s="31">
        <v>28231391</v>
      </c>
      <c r="C104" s="17" t="s">
        <v>40</v>
      </c>
      <c r="D104" s="19">
        <f t="shared" si="3"/>
        <v>12171644.810000006</v>
      </c>
      <c r="E104" s="18"/>
      <c r="F104" s="49">
        <v>30861</v>
      </c>
      <c r="G104" s="29">
        <f t="shared" si="2"/>
        <v>12140783.810000006</v>
      </c>
    </row>
    <row r="105" spans="1:7" ht="15.75" x14ac:dyDescent="0.3">
      <c r="A105" s="30">
        <v>41345</v>
      </c>
      <c r="B105" s="31">
        <v>28231392</v>
      </c>
      <c r="C105" s="17" t="s">
        <v>4</v>
      </c>
      <c r="D105" s="19">
        <f t="shared" si="3"/>
        <v>12140783.810000006</v>
      </c>
      <c r="E105" s="18"/>
      <c r="F105" s="49">
        <v>13501.13</v>
      </c>
      <c r="G105" s="29">
        <f t="shared" si="2"/>
        <v>12127282.680000005</v>
      </c>
    </row>
    <row r="106" spans="1:7" ht="15.75" x14ac:dyDescent="0.3">
      <c r="A106" s="30">
        <v>41345</v>
      </c>
      <c r="B106" s="31">
        <v>28231393</v>
      </c>
      <c r="C106" s="17" t="s">
        <v>4</v>
      </c>
      <c r="D106" s="19">
        <f t="shared" si="3"/>
        <v>12127282.680000005</v>
      </c>
      <c r="E106" s="18"/>
      <c r="F106" s="49">
        <v>4872.05</v>
      </c>
      <c r="G106" s="29">
        <f t="shared" si="2"/>
        <v>12122410.630000005</v>
      </c>
    </row>
    <row r="107" spans="1:7" ht="15.75" x14ac:dyDescent="0.3">
      <c r="A107" s="30">
        <v>41364</v>
      </c>
      <c r="B107" s="31" t="s">
        <v>44</v>
      </c>
      <c r="C107" s="17" t="s">
        <v>47</v>
      </c>
      <c r="D107" s="19">
        <f t="shared" si="3"/>
        <v>12122410.630000005</v>
      </c>
      <c r="E107" s="18">
        <f>59250+36.47</f>
        <v>59286.47</v>
      </c>
      <c r="F107" s="49">
        <f>26697.12+708.45</f>
        <v>27405.57</v>
      </c>
      <c r="G107" s="29">
        <f t="shared" si="2"/>
        <v>12154291.530000005</v>
      </c>
    </row>
    <row r="108" spans="1:7" ht="15.75" x14ac:dyDescent="0.3">
      <c r="A108" s="30">
        <v>41373</v>
      </c>
      <c r="B108" s="31" t="s">
        <v>48</v>
      </c>
      <c r="C108" s="17" t="s">
        <v>49</v>
      </c>
      <c r="D108" s="19">
        <f t="shared" si="3"/>
        <v>12154291.530000005</v>
      </c>
      <c r="E108" s="18">
        <v>4214.37</v>
      </c>
      <c r="F108" s="49"/>
      <c r="G108" s="29">
        <f t="shared" si="2"/>
        <v>12158505.900000004</v>
      </c>
    </row>
    <row r="109" spans="1:7" ht="15.75" x14ac:dyDescent="0.3">
      <c r="A109" s="30">
        <v>41373</v>
      </c>
      <c r="B109" s="31">
        <v>28279507</v>
      </c>
      <c r="C109" s="17" t="s">
        <v>31</v>
      </c>
      <c r="D109" s="19">
        <f t="shared" si="3"/>
        <v>12158505.900000004</v>
      </c>
      <c r="E109" s="18"/>
      <c r="F109" s="49">
        <v>359182</v>
      </c>
      <c r="G109" s="29">
        <f t="shared" si="2"/>
        <v>11799323.900000004</v>
      </c>
    </row>
    <row r="110" spans="1:7" ht="15.75" x14ac:dyDescent="0.3">
      <c r="A110" s="30">
        <v>41373</v>
      </c>
      <c r="B110" s="31">
        <v>28279508</v>
      </c>
      <c r="C110" s="17" t="s">
        <v>32</v>
      </c>
      <c r="D110" s="19">
        <f t="shared" si="3"/>
        <v>11799323.900000004</v>
      </c>
      <c r="E110" s="18"/>
      <c r="F110" s="49">
        <v>228957.81</v>
      </c>
      <c r="G110" s="29">
        <f t="shared" si="2"/>
        <v>11570366.090000004</v>
      </c>
    </row>
    <row r="111" spans="1:7" ht="15.75" x14ac:dyDescent="0.3">
      <c r="A111" s="30">
        <v>41373</v>
      </c>
      <c r="B111" s="31">
        <v>28279509</v>
      </c>
      <c r="C111" s="17" t="s">
        <v>32</v>
      </c>
      <c r="D111" s="19">
        <f t="shared" si="3"/>
        <v>11570366.090000004</v>
      </c>
      <c r="E111" s="18"/>
      <c r="F111" s="49">
        <v>135269.19</v>
      </c>
      <c r="G111" s="29">
        <f t="shared" si="2"/>
        <v>11435096.900000004</v>
      </c>
    </row>
    <row r="112" spans="1:7" ht="15.75" x14ac:dyDescent="0.3">
      <c r="A112" s="30">
        <v>41373</v>
      </c>
      <c r="B112" s="31">
        <v>28279510</v>
      </c>
      <c r="C112" s="17" t="s">
        <v>33</v>
      </c>
      <c r="D112" s="19">
        <f t="shared" si="3"/>
        <v>11435096.900000004</v>
      </c>
      <c r="E112" s="18"/>
      <c r="F112" s="49">
        <v>99441.72</v>
      </c>
      <c r="G112" s="29">
        <f t="shared" si="2"/>
        <v>11335655.180000003</v>
      </c>
    </row>
    <row r="113" spans="1:8" ht="15.75" x14ac:dyDescent="0.3">
      <c r="A113" s="30">
        <v>41373</v>
      </c>
      <c r="B113" s="31">
        <v>28279511</v>
      </c>
      <c r="C113" s="17" t="s">
        <v>40</v>
      </c>
      <c r="D113" s="19">
        <f t="shared" si="3"/>
        <v>11335655.180000003</v>
      </c>
      <c r="E113" s="18"/>
      <c r="F113" s="49">
        <v>22392</v>
      </c>
      <c r="G113" s="29">
        <f t="shared" si="2"/>
        <v>11313263.180000003</v>
      </c>
    </row>
    <row r="114" spans="1:8" ht="15.75" x14ac:dyDescent="0.3">
      <c r="A114" s="30">
        <v>41373</v>
      </c>
      <c r="B114" s="31">
        <v>28279512</v>
      </c>
      <c r="C114" s="17" t="s">
        <v>41</v>
      </c>
      <c r="D114" s="19">
        <f t="shared" si="3"/>
        <v>11313263.180000003</v>
      </c>
      <c r="E114" s="18"/>
      <c r="F114" s="49">
        <v>40147.4</v>
      </c>
      <c r="G114" s="29">
        <f t="shared" si="2"/>
        <v>11273115.780000003</v>
      </c>
    </row>
    <row r="115" spans="1:8" ht="15.75" x14ac:dyDescent="0.3">
      <c r="A115" s="30">
        <v>41373</v>
      </c>
      <c r="B115" s="31">
        <v>28279513</v>
      </c>
      <c r="C115" s="17" t="s">
        <v>41</v>
      </c>
      <c r="D115" s="19">
        <f t="shared" si="3"/>
        <v>11273115.780000003</v>
      </c>
      <c r="E115" s="18"/>
      <c r="F115" s="49">
        <v>15482.82</v>
      </c>
      <c r="G115" s="29">
        <f t="shared" si="2"/>
        <v>11257632.960000003</v>
      </c>
      <c r="H115" s="4"/>
    </row>
    <row r="116" spans="1:8" ht="15.75" x14ac:dyDescent="0.3">
      <c r="A116" s="30">
        <v>41373</v>
      </c>
      <c r="B116" s="31">
        <v>28279514</v>
      </c>
      <c r="C116" s="17" t="s">
        <v>4</v>
      </c>
      <c r="D116" s="19">
        <f t="shared" si="3"/>
        <v>11257632.960000003</v>
      </c>
      <c r="E116" s="18"/>
      <c r="F116" s="49">
        <v>13302.02</v>
      </c>
      <c r="G116" s="29">
        <f t="shared" si="2"/>
        <v>11244330.940000003</v>
      </c>
    </row>
    <row r="117" spans="1:8" ht="15.75" x14ac:dyDescent="0.3">
      <c r="A117" s="30">
        <v>41373</v>
      </c>
      <c r="B117" s="31">
        <v>28279515</v>
      </c>
      <c r="C117" s="17" t="s">
        <v>35</v>
      </c>
      <c r="D117" s="19">
        <f t="shared" si="3"/>
        <v>11244330.940000003</v>
      </c>
      <c r="E117" s="18"/>
      <c r="F117" s="49">
        <v>10990.5</v>
      </c>
      <c r="G117" s="29">
        <f t="shared" si="2"/>
        <v>11233340.440000003</v>
      </c>
      <c r="H117" s="4"/>
    </row>
    <row r="118" spans="1:8" ht="15.75" x14ac:dyDescent="0.3">
      <c r="A118" s="30">
        <v>41373</v>
      </c>
      <c r="B118" s="31">
        <v>28279516</v>
      </c>
      <c r="C118" s="17" t="s">
        <v>42</v>
      </c>
      <c r="D118" s="19">
        <f t="shared" si="3"/>
        <v>11233340.440000003</v>
      </c>
      <c r="E118" s="18"/>
      <c r="F118" s="49">
        <v>20</v>
      </c>
      <c r="G118" s="29">
        <f t="shared" si="2"/>
        <v>11233320.440000003</v>
      </c>
    </row>
    <row r="119" spans="1:8" ht="15.75" x14ac:dyDescent="0.3">
      <c r="A119" s="30">
        <v>41373</v>
      </c>
      <c r="B119" s="31">
        <v>28279517</v>
      </c>
      <c r="C119" s="17" t="s">
        <v>39</v>
      </c>
      <c r="D119" s="19">
        <f t="shared" si="3"/>
        <v>11233320.440000003</v>
      </c>
      <c r="E119" s="18"/>
      <c r="F119" s="49">
        <v>4650.4799999999996</v>
      </c>
      <c r="G119" s="29">
        <f t="shared" si="2"/>
        <v>11228669.960000003</v>
      </c>
    </row>
    <row r="120" spans="1:8" ht="15.75" x14ac:dyDescent="0.3">
      <c r="A120" s="30">
        <v>41382</v>
      </c>
      <c r="B120" s="31">
        <v>28296192</v>
      </c>
      <c r="C120" s="17" t="s">
        <v>40</v>
      </c>
      <c r="D120" s="19">
        <f t="shared" si="3"/>
        <v>11228669.960000003</v>
      </c>
      <c r="E120" s="18"/>
      <c r="F120" s="49">
        <v>35064</v>
      </c>
      <c r="G120" s="29">
        <f t="shared" si="2"/>
        <v>11193605.960000003</v>
      </c>
    </row>
    <row r="121" spans="1:8" ht="15.75" x14ac:dyDescent="0.3">
      <c r="A121" s="30">
        <v>41394</v>
      </c>
      <c r="B121" s="31" t="s">
        <v>44</v>
      </c>
      <c r="C121" s="17" t="s">
        <v>47</v>
      </c>
      <c r="D121" s="19">
        <f t="shared" si="3"/>
        <v>11193605.960000003</v>
      </c>
      <c r="E121" s="18">
        <f>25437.5+1624.58</f>
        <v>27062.080000000002</v>
      </c>
      <c r="F121" s="49">
        <f>24779.34+724.5</f>
        <v>25503.84</v>
      </c>
      <c r="G121" s="29">
        <f t="shared" si="2"/>
        <v>11195164.200000003</v>
      </c>
      <c r="H121" s="1" t="s">
        <v>43</v>
      </c>
    </row>
    <row r="122" spans="1:8" ht="15.75" x14ac:dyDescent="0.3">
      <c r="A122" s="30">
        <v>41409</v>
      </c>
      <c r="B122" s="31">
        <v>28339035</v>
      </c>
      <c r="C122" s="17" t="s">
        <v>4</v>
      </c>
      <c r="D122" s="19">
        <f t="shared" si="3"/>
        <v>11195164.200000003</v>
      </c>
      <c r="E122" s="18"/>
      <c r="F122" s="49">
        <v>16282.7</v>
      </c>
      <c r="G122" s="29">
        <f t="shared" si="2"/>
        <v>11178881.500000004</v>
      </c>
    </row>
    <row r="123" spans="1:8" ht="15.75" x14ac:dyDescent="0.3">
      <c r="A123" s="30">
        <v>41409</v>
      </c>
      <c r="B123" s="31">
        <v>28339036</v>
      </c>
      <c r="C123" s="17" t="s">
        <v>31</v>
      </c>
      <c r="D123" s="19">
        <f t="shared" si="3"/>
        <v>11178881.500000004</v>
      </c>
      <c r="E123" s="18"/>
      <c r="F123" s="49">
        <v>376713</v>
      </c>
      <c r="G123" s="29">
        <f t="shared" si="2"/>
        <v>10802168.500000004</v>
      </c>
    </row>
    <row r="124" spans="1:8" ht="15.75" x14ac:dyDescent="0.3">
      <c r="A124" s="30">
        <v>41409</v>
      </c>
      <c r="B124" s="31">
        <v>28339037</v>
      </c>
      <c r="C124" s="17" t="s">
        <v>32</v>
      </c>
      <c r="D124" s="19">
        <f t="shared" si="3"/>
        <v>10802168.500000004</v>
      </c>
      <c r="E124" s="18"/>
      <c r="F124" s="49">
        <v>311336.06</v>
      </c>
      <c r="G124" s="29">
        <f t="shared" si="2"/>
        <v>10490832.440000003</v>
      </c>
    </row>
    <row r="125" spans="1:8" ht="15.75" x14ac:dyDescent="0.3">
      <c r="A125" s="30">
        <v>41409</v>
      </c>
      <c r="B125" s="31">
        <v>28339038</v>
      </c>
      <c r="C125" s="17" t="s">
        <v>32</v>
      </c>
      <c r="D125" s="19">
        <f t="shared" si="3"/>
        <v>10490832.440000003</v>
      </c>
      <c r="E125" s="18"/>
      <c r="F125" s="49">
        <v>39980.160000000003</v>
      </c>
      <c r="G125" s="29">
        <f t="shared" si="2"/>
        <v>10450852.280000003</v>
      </c>
    </row>
    <row r="126" spans="1:8" ht="15.75" x14ac:dyDescent="0.3">
      <c r="A126" s="30">
        <v>41409</v>
      </c>
      <c r="B126" s="31">
        <v>28339039</v>
      </c>
      <c r="C126" s="17" t="s">
        <v>41</v>
      </c>
      <c r="D126" s="19">
        <f t="shared" si="3"/>
        <v>10450852.280000003</v>
      </c>
      <c r="E126" s="18"/>
      <c r="F126" s="49">
        <v>66737.09</v>
      </c>
      <c r="G126" s="29">
        <f t="shared" si="2"/>
        <v>10384115.190000003</v>
      </c>
    </row>
    <row r="127" spans="1:8" ht="15.75" x14ac:dyDescent="0.3">
      <c r="A127" s="30">
        <v>41409</v>
      </c>
      <c r="B127" s="31">
        <v>28339040</v>
      </c>
      <c r="C127" s="17" t="s">
        <v>39</v>
      </c>
      <c r="D127" s="19">
        <f t="shared" si="3"/>
        <v>10384115.190000003</v>
      </c>
      <c r="E127" s="18"/>
      <c r="F127" s="49">
        <v>4650.4799999999996</v>
      </c>
      <c r="G127" s="29">
        <f t="shared" si="2"/>
        <v>10379464.710000003</v>
      </c>
    </row>
    <row r="128" spans="1:8" ht="15.75" x14ac:dyDescent="0.3">
      <c r="A128" s="30">
        <v>41409</v>
      </c>
      <c r="B128" s="31">
        <v>28339041</v>
      </c>
      <c r="C128" s="17" t="s">
        <v>46</v>
      </c>
      <c r="D128" s="19">
        <f t="shared" si="3"/>
        <v>10379464.710000003</v>
      </c>
      <c r="E128" s="18"/>
      <c r="F128" s="49">
        <v>145.21</v>
      </c>
      <c r="G128" s="29">
        <f t="shared" si="2"/>
        <v>10379319.500000002</v>
      </c>
    </row>
    <row r="129" spans="1:8" ht="15.75" x14ac:dyDescent="0.3">
      <c r="A129" s="30">
        <v>41416</v>
      </c>
      <c r="B129" s="31">
        <v>28347782</v>
      </c>
      <c r="C129" s="17" t="s">
        <v>46</v>
      </c>
      <c r="D129" s="19">
        <f t="shared" si="3"/>
        <v>10379319.500000002</v>
      </c>
      <c r="E129" s="18"/>
      <c r="F129" s="49">
        <v>130.80000000000001</v>
      </c>
      <c r="G129" s="29">
        <f t="shared" si="2"/>
        <v>10379188.700000001</v>
      </c>
    </row>
    <row r="130" spans="1:8" ht="15.75" x14ac:dyDescent="0.3">
      <c r="A130" s="30">
        <v>41416</v>
      </c>
      <c r="B130" s="31">
        <v>28371738</v>
      </c>
      <c r="C130" s="17" t="s">
        <v>33</v>
      </c>
      <c r="D130" s="19">
        <f t="shared" si="3"/>
        <v>10379188.700000001</v>
      </c>
      <c r="E130" s="18"/>
      <c r="F130" s="49">
        <v>432414.36</v>
      </c>
      <c r="G130" s="29">
        <f t="shared" si="2"/>
        <v>9946774.3400000017</v>
      </c>
      <c r="H130" s="50"/>
    </row>
    <row r="131" spans="1:8" ht="15.75" x14ac:dyDescent="0.3">
      <c r="A131" s="30">
        <v>41425</v>
      </c>
      <c r="B131" s="31" t="s">
        <v>44</v>
      </c>
      <c r="C131" s="17" t="s">
        <v>47</v>
      </c>
      <c r="D131" s="19">
        <f t="shared" si="3"/>
        <v>9946774.3400000017</v>
      </c>
      <c r="E131" s="18">
        <v>17944.12</v>
      </c>
      <c r="F131" s="49"/>
      <c r="G131" s="29">
        <f t="shared" si="2"/>
        <v>9964718.4600000009</v>
      </c>
      <c r="H131" s="51"/>
    </row>
    <row r="132" spans="1:8" ht="15.75" x14ac:dyDescent="0.3">
      <c r="A132" s="30">
        <v>41432</v>
      </c>
      <c r="B132" s="31">
        <v>28371739</v>
      </c>
      <c r="C132" s="17" t="s">
        <v>31</v>
      </c>
      <c r="D132" s="19">
        <f t="shared" si="3"/>
        <v>9964718.4600000009</v>
      </c>
      <c r="E132" s="18"/>
      <c r="F132" s="49">
        <v>349170</v>
      </c>
      <c r="G132" s="29">
        <f t="shared" si="2"/>
        <v>9615548.4600000009</v>
      </c>
      <c r="H132" s="50"/>
    </row>
    <row r="133" spans="1:8" ht="15.75" x14ac:dyDescent="0.3">
      <c r="A133" s="30">
        <v>41432</v>
      </c>
      <c r="B133" s="31">
        <v>28371740</v>
      </c>
      <c r="C133" s="17" t="s">
        <v>32</v>
      </c>
      <c r="D133" s="19">
        <f t="shared" si="3"/>
        <v>9615548.4600000009</v>
      </c>
      <c r="E133" s="18"/>
      <c r="F133" s="49">
        <v>450618.97</v>
      </c>
      <c r="G133" s="29">
        <f t="shared" si="2"/>
        <v>9164929.4900000002</v>
      </c>
      <c r="H133" s="50"/>
    </row>
    <row r="134" spans="1:8" ht="15.75" x14ac:dyDescent="0.3">
      <c r="A134" s="30">
        <v>41432</v>
      </c>
      <c r="B134" s="31">
        <v>28371741</v>
      </c>
      <c r="C134" s="17" t="s">
        <v>32</v>
      </c>
      <c r="D134" s="19">
        <f t="shared" si="3"/>
        <v>9164929.4900000002</v>
      </c>
      <c r="E134" s="18"/>
      <c r="F134" s="49">
        <v>44437.91</v>
      </c>
      <c r="G134" s="29">
        <f t="shared" si="2"/>
        <v>9120491.5800000001</v>
      </c>
      <c r="H134" s="50"/>
    </row>
    <row r="135" spans="1:8" ht="15.75" x14ac:dyDescent="0.3">
      <c r="A135" s="30">
        <v>41432</v>
      </c>
      <c r="B135" s="31">
        <v>28371742</v>
      </c>
      <c r="C135" s="17" t="s">
        <v>33</v>
      </c>
      <c r="D135" s="19">
        <f t="shared" si="3"/>
        <v>9120491.5800000001</v>
      </c>
      <c r="E135" s="18"/>
      <c r="F135" s="49">
        <v>99575.97</v>
      </c>
      <c r="G135" s="29">
        <f t="shared" si="2"/>
        <v>9020915.6099999994</v>
      </c>
      <c r="H135" s="50"/>
    </row>
    <row r="136" spans="1:8" ht="15.75" x14ac:dyDescent="0.3">
      <c r="A136" s="30">
        <v>41432</v>
      </c>
      <c r="B136" s="31">
        <v>28371743</v>
      </c>
      <c r="C136" s="17" t="s">
        <v>40</v>
      </c>
      <c r="D136" s="19">
        <f t="shared" si="3"/>
        <v>9020915.6099999994</v>
      </c>
      <c r="E136" s="18"/>
      <c r="F136" s="49">
        <v>18290.25</v>
      </c>
      <c r="G136" s="29">
        <f t="shared" si="2"/>
        <v>9002625.3599999994</v>
      </c>
      <c r="H136" s="50"/>
    </row>
    <row r="137" spans="1:8" ht="15.75" x14ac:dyDescent="0.3">
      <c r="A137" s="30">
        <v>41432</v>
      </c>
      <c r="B137" s="31">
        <v>28371744</v>
      </c>
      <c r="C137" s="17" t="s">
        <v>4</v>
      </c>
      <c r="D137" s="19">
        <f t="shared" si="3"/>
        <v>9002625.3599999994</v>
      </c>
      <c r="E137" s="18"/>
      <c r="F137" s="49">
        <v>12905.66</v>
      </c>
      <c r="G137" s="29">
        <f t="shared" si="2"/>
        <v>8989719.6999999993</v>
      </c>
      <c r="H137" s="50"/>
    </row>
    <row r="138" spans="1:8" ht="15.75" x14ac:dyDescent="0.3">
      <c r="A138" s="30">
        <v>41450</v>
      </c>
      <c r="B138" s="31">
        <v>28398736</v>
      </c>
      <c r="C138" s="17" t="s">
        <v>46</v>
      </c>
      <c r="D138" s="19">
        <f t="shared" si="3"/>
        <v>8989719.6999999993</v>
      </c>
      <c r="E138" s="18"/>
      <c r="F138" s="49">
        <v>191.31</v>
      </c>
      <c r="G138" s="29">
        <f t="shared" si="2"/>
        <v>8989528.3899999987</v>
      </c>
    </row>
    <row r="139" spans="1:8" ht="15.75" x14ac:dyDescent="0.3">
      <c r="A139" s="30">
        <v>41450</v>
      </c>
      <c r="B139" s="31">
        <v>28398737</v>
      </c>
      <c r="C139" s="17" t="s">
        <v>39</v>
      </c>
      <c r="D139" s="19">
        <f t="shared" si="3"/>
        <v>8989528.3899999987</v>
      </c>
      <c r="E139" s="18"/>
      <c r="F139" s="49">
        <v>6975.72</v>
      </c>
      <c r="G139" s="29">
        <f t="shared" si="2"/>
        <v>8982552.6699999981</v>
      </c>
    </row>
    <row r="140" spans="1:8" ht="15.75" x14ac:dyDescent="0.3">
      <c r="A140" s="30">
        <v>41450</v>
      </c>
      <c r="B140" s="31">
        <v>28398738</v>
      </c>
      <c r="C140" s="17" t="s">
        <v>50</v>
      </c>
      <c r="D140" s="19">
        <f t="shared" si="3"/>
        <v>8982552.6699999981</v>
      </c>
      <c r="E140" s="18"/>
      <c r="F140" s="49">
        <v>1921.4</v>
      </c>
      <c r="G140" s="29">
        <f t="shared" si="2"/>
        <v>8980631.2699999977</v>
      </c>
    </row>
    <row r="141" spans="1:8" ht="15.75" x14ac:dyDescent="0.3">
      <c r="A141" s="30">
        <v>41450</v>
      </c>
      <c r="B141" s="31">
        <v>28398739</v>
      </c>
      <c r="C141" s="17" t="s">
        <v>50</v>
      </c>
      <c r="D141" s="19">
        <f t="shared" si="3"/>
        <v>8980631.2699999977</v>
      </c>
      <c r="E141" s="18"/>
      <c r="F141" s="49">
        <v>769.5</v>
      </c>
      <c r="G141" s="29">
        <f t="shared" si="2"/>
        <v>8979861.7699999977</v>
      </c>
    </row>
    <row r="142" spans="1:8" ht="15.75" x14ac:dyDescent="0.3">
      <c r="A142" s="30">
        <v>41450</v>
      </c>
      <c r="B142" s="31">
        <v>28398740</v>
      </c>
      <c r="C142" s="17" t="s">
        <v>33</v>
      </c>
      <c r="D142" s="19">
        <f t="shared" si="3"/>
        <v>8979861.7699999977</v>
      </c>
      <c r="E142" s="18"/>
      <c r="F142" s="49">
        <v>282732.73</v>
      </c>
      <c r="G142" s="29">
        <f t="shared" si="2"/>
        <v>8697129.0399999972</v>
      </c>
    </row>
    <row r="143" spans="1:8" ht="15.75" x14ac:dyDescent="0.3">
      <c r="A143" s="30">
        <v>41450</v>
      </c>
      <c r="B143" s="31">
        <v>28398741</v>
      </c>
      <c r="C143" s="17" t="s">
        <v>40</v>
      </c>
      <c r="D143" s="19">
        <f t="shared" si="3"/>
        <v>8697129.0399999972</v>
      </c>
      <c r="E143" s="18"/>
      <c r="F143" s="49">
        <v>39523.5</v>
      </c>
      <c r="G143" s="29">
        <f t="shared" si="2"/>
        <v>8657605.5399999972</v>
      </c>
    </row>
    <row r="144" spans="1:8" ht="15.75" x14ac:dyDescent="0.3">
      <c r="A144" s="30">
        <v>41455</v>
      </c>
      <c r="B144" s="31" t="s">
        <v>44</v>
      </c>
      <c r="C144" s="17" t="s">
        <v>47</v>
      </c>
      <c r="D144" s="19">
        <f t="shared" si="3"/>
        <v>8657605.5399999972</v>
      </c>
      <c r="E144" s="18">
        <f>15812.5+7.63-22689.47-583.18</f>
        <v>-7452.5200000000023</v>
      </c>
      <c r="F144" s="49"/>
      <c r="G144" s="29">
        <f t="shared" si="2"/>
        <v>8650153.0199999977</v>
      </c>
      <c r="H144" s="4"/>
    </row>
    <row r="145" spans="1:8" ht="15.75" x14ac:dyDescent="0.3">
      <c r="A145" s="30">
        <v>41472</v>
      </c>
      <c r="B145" s="31">
        <v>28434275</v>
      </c>
      <c r="C145" s="17" t="s">
        <v>39</v>
      </c>
      <c r="D145" s="19">
        <f t="shared" si="3"/>
        <v>8650153.0199999977</v>
      </c>
      <c r="E145" s="18"/>
      <c r="F145" s="49">
        <v>4818.41</v>
      </c>
      <c r="G145" s="29">
        <f t="shared" si="2"/>
        <v>8645334.6099999975</v>
      </c>
      <c r="H145" s="4"/>
    </row>
    <row r="146" spans="1:8" ht="15.75" x14ac:dyDescent="0.3">
      <c r="A146" s="30">
        <v>41472</v>
      </c>
      <c r="B146" s="31">
        <v>28434276</v>
      </c>
      <c r="C146" s="17" t="s">
        <v>42</v>
      </c>
      <c r="D146" s="19">
        <f t="shared" si="3"/>
        <v>8645334.6099999975</v>
      </c>
      <c r="E146" s="18"/>
      <c r="F146" s="49">
        <v>10</v>
      </c>
      <c r="G146" s="29">
        <f t="shared" si="2"/>
        <v>8645324.6099999975</v>
      </c>
      <c r="H146" s="4"/>
    </row>
    <row r="147" spans="1:8" ht="15.75" x14ac:dyDescent="0.3">
      <c r="A147" s="30">
        <v>41472</v>
      </c>
      <c r="B147" s="31">
        <v>28434277</v>
      </c>
      <c r="C147" s="17" t="s">
        <v>4</v>
      </c>
      <c r="D147" s="19">
        <f t="shared" si="3"/>
        <v>8645324.6099999975</v>
      </c>
      <c r="E147" s="18"/>
      <c r="F147" s="49">
        <v>13302.03</v>
      </c>
      <c r="G147" s="29">
        <f t="shared" si="2"/>
        <v>8632022.5799999982</v>
      </c>
      <c r="H147" s="4"/>
    </row>
    <row r="148" spans="1:8" ht="15.75" x14ac:dyDescent="0.3">
      <c r="A148" s="30">
        <v>41472</v>
      </c>
      <c r="B148" s="31">
        <v>28434278</v>
      </c>
      <c r="C148" s="17" t="s">
        <v>25</v>
      </c>
      <c r="D148" s="19">
        <f t="shared" si="3"/>
        <v>8632022.5799999982</v>
      </c>
      <c r="E148" s="18"/>
      <c r="F148" s="49">
        <v>820</v>
      </c>
      <c r="G148" s="29">
        <f t="shared" si="2"/>
        <v>8631202.5799999982</v>
      </c>
      <c r="H148" s="4"/>
    </row>
    <row r="149" spans="1:8" ht="15.75" x14ac:dyDescent="0.3">
      <c r="A149" s="30">
        <v>41472</v>
      </c>
      <c r="B149" s="31">
        <v>28434279</v>
      </c>
      <c r="C149" s="17" t="s">
        <v>31</v>
      </c>
      <c r="D149" s="19">
        <f t="shared" si="3"/>
        <v>8631202.5799999982</v>
      </c>
      <c r="E149" s="18"/>
      <c r="F149" s="49">
        <v>732961</v>
      </c>
      <c r="G149" s="29">
        <f t="shared" si="2"/>
        <v>7898241.5799999982</v>
      </c>
      <c r="H149" s="4"/>
    </row>
    <row r="150" spans="1:8" ht="15.75" x14ac:dyDescent="0.3">
      <c r="A150" s="30">
        <v>41485</v>
      </c>
      <c r="B150" s="31">
        <v>28453644</v>
      </c>
      <c r="C150" s="17" t="s">
        <v>50</v>
      </c>
      <c r="D150" s="19">
        <f t="shared" si="3"/>
        <v>7898241.5799999982</v>
      </c>
      <c r="E150" s="18"/>
      <c r="F150" s="49">
        <v>461.25</v>
      </c>
      <c r="G150" s="29">
        <f t="shared" si="2"/>
        <v>7897780.3299999982</v>
      </c>
      <c r="H150" s="4"/>
    </row>
    <row r="151" spans="1:8" ht="15.75" x14ac:dyDescent="0.3">
      <c r="A151" s="30">
        <v>41485</v>
      </c>
      <c r="B151" s="31">
        <f t="shared" ref="B151:B156" si="4">SUM(B150+1)</f>
        <v>28453645</v>
      </c>
      <c r="C151" s="17" t="s">
        <v>4</v>
      </c>
      <c r="D151" s="19">
        <f t="shared" si="3"/>
        <v>7897780.3299999982</v>
      </c>
      <c r="E151" s="18"/>
      <c r="F151" s="49">
        <v>12509.29</v>
      </c>
      <c r="G151" s="29">
        <f t="shared" si="2"/>
        <v>7885271.0399999982</v>
      </c>
      <c r="H151" s="4"/>
    </row>
    <row r="152" spans="1:8" ht="15.75" x14ac:dyDescent="0.3">
      <c r="A152" s="30">
        <v>41485</v>
      </c>
      <c r="B152" s="31">
        <f t="shared" si="4"/>
        <v>28453646</v>
      </c>
      <c r="C152" s="17" t="s">
        <v>4</v>
      </c>
      <c r="D152" s="19">
        <f t="shared" si="3"/>
        <v>7885271.0399999982</v>
      </c>
      <c r="E152" s="18"/>
      <c r="F152" s="49">
        <v>319.43</v>
      </c>
      <c r="G152" s="29">
        <f t="shared" si="2"/>
        <v>7884951.6099999985</v>
      </c>
      <c r="H152" s="4"/>
    </row>
    <row r="153" spans="1:8" ht="15.75" x14ac:dyDescent="0.3">
      <c r="A153" s="30">
        <v>41485</v>
      </c>
      <c r="B153" s="31">
        <f t="shared" si="4"/>
        <v>28453647</v>
      </c>
      <c r="C153" s="17" t="s">
        <v>51</v>
      </c>
      <c r="D153" s="19">
        <f t="shared" si="3"/>
        <v>7884951.6099999985</v>
      </c>
      <c r="E153" s="18"/>
      <c r="F153" s="49">
        <v>17939.98</v>
      </c>
      <c r="G153" s="29">
        <f t="shared" si="2"/>
        <v>7867011.629999998</v>
      </c>
      <c r="H153" s="4"/>
    </row>
    <row r="154" spans="1:8" ht="15.75" x14ac:dyDescent="0.3">
      <c r="A154" s="30">
        <v>41485</v>
      </c>
      <c r="B154" s="31">
        <f t="shared" si="4"/>
        <v>28453648</v>
      </c>
      <c r="C154" s="17" t="s">
        <v>52</v>
      </c>
      <c r="D154" s="19">
        <f t="shared" si="3"/>
        <v>7867011.629999998</v>
      </c>
      <c r="E154" s="18"/>
      <c r="F154" s="49">
        <v>15925.98</v>
      </c>
      <c r="G154" s="29">
        <f t="shared" si="2"/>
        <v>7851085.6499999976</v>
      </c>
      <c r="H154" s="4"/>
    </row>
    <row r="155" spans="1:8" ht="15.75" x14ac:dyDescent="0.3">
      <c r="A155" s="30">
        <v>41485</v>
      </c>
      <c r="B155" s="31">
        <f t="shared" si="4"/>
        <v>28453649</v>
      </c>
      <c r="C155" s="17" t="s">
        <v>42</v>
      </c>
      <c r="D155" s="19">
        <f t="shared" si="3"/>
        <v>7851085.6499999976</v>
      </c>
      <c r="E155" s="18"/>
      <c r="F155" s="49">
        <v>40</v>
      </c>
      <c r="G155" s="29">
        <f t="shared" si="2"/>
        <v>7851045.6499999976</v>
      </c>
      <c r="H155" s="4"/>
    </row>
    <row r="156" spans="1:8" ht="15.75" x14ac:dyDescent="0.3">
      <c r="A156" s="30">
        <v>41485</v>
      </c>
      <c r="B156" s="31">
        <f t="shared" si="4"/>
        <v>28453650</v>
      </c>
      <c r="C156" s="17" t="s">
        <v>46</v>
      </c>
      <c r="D156" s="19">
        <f t="shared" si="3"/>
        <v>7851045.6499999976</v>
      </c>
      <c r="E156" s="18"/>
      <c r="F156" s="49">
        <v>150.52000000000001</v>
      </c>
      <c r="G156" s="29">
        <f t="shared" si="2"/>
        <v>7850895.129999998</v>
      </c>
      <c r="H156" s="4"/>
    </row>
    <row r="157" spans="1:8" ht="15.75" x14ac:dyDescent="0.3">
      <c r="A157" s="30">
        <v>41486</v>
      </c>
      <c r="B157" s="31" t="s">
        <v>44</v>
      </c>
      <c r="C157" s="17" t="s">
        <v>47</v>
      </c>
      <c r="D157" s="19">
        <f t="shared" si="3"/>
        <v>7850895.129999998</v>
      </c>
      <c r="E157" s="18">
        <f>21312.5+6.89-20620.6-537.72</f>
        <v>161.07000000000085</v>
      </c>
      <c r="F157" s="49"/>
      <c r="G157" s="29">
        <f t="shared" si="2"/>
        <v>7851056.1999999983</v>
      </c>
      <c r="H157" s="4"/>
    </row>
    <row r="158" spans="1:8" ht="15.75" x14ac:dyDescent="0.3">
      <c r="A158" s="30">
        <v>41500</v>
      </c>
      <c r="B158" s="31">
        <v>28476137</v>
      </c>
      <c r="C158" s="17" t="s">
        <v>32</v>
      </c>
      <c r="D158" s="19">
        <f t="shared" si="3"/>
        <v>7851056.1999999983</v>
      </c>
      <c r="E158" s="18"/>
      <c r="F158" s="49">
        <v>119922.34</v>
      </c>
      <c r="G158" s="29">
        <f t="shared" si="2"/>
        <v>7731133.8599999985</v>
      </c>
      <c r="H158" s="4"/>
    </row>
    <row r="159" spans="1:8" ht="15.75" x14ac:dyDescent="0.3">
      <c r="A159" s="30">
        <v>41500</v>
      </c>
      <c r="B159" s="31">
        <v>28476138</v>
      </c>
      <c r="C159" s="17" t="s">
        <v>40</v>
      </c>
      <c r="D159" s="19">
        <f t="shared" si="3"/>
        <v>7731133.8599999985</v>
      </c>
      <c r="E159" s="18"/>
      <c r="F159" s="49">
        <v>96037.2</v>
      </c>
      <c r="G159" s="29">
        <f t="shared" si="2"/>
        <v>7635096.6599999983</v>
      </c>
      <c r="H159" s="4"/>
    </row>
    <row r="160" spans="1:8" ht="15.75" x14ac:dyDescent="0.3">
      <c r="A160" s="30">
        <v>41500</v>
      </c>
      <c r="B160" s="31">
        <v>28476139</v>
      </c>
      <c r="C160" s="17" t="s">
        <v>41</v>
      </c>
      <c r="D160" s="19">
        <f t="shared" si="3"/>
        <v>7635096.6599999983</v>
      </c>
      <c r="E160" s="18"/>
      <c r="F160" s="49">
        <v>127726.44</v>
      </c>
      <c r="G160" s="29">
        <f t="shared" si="2"/>
        <v>7507370.2199999979</v>
      </c>
      <c r="H160" s="4"/>
    </row>
    <row r="161" spans="1:8" ht="15.75" x14ac:dyDescent="0.3">
      <c r="A161" s="30">
        <v>41500</v>
      </c>
      <c r="B161" s="31">
        <v>28476140</v>
      </c>
      <c r="C161" s="17" t="s">
        <v>33</v>
      </c>
      <c r="D161" s="19">
        <f t="shared" si="3"/>
        <v>7507370.2199999979</v>
      </c>
      <c r="E161" s="18"/>
      <c r="F161" s="49">
        <v>227026.36</v>
      </c>
      <c r="G161" s="29">
        <f t="shared" si="2"/>
        <v>7280343.8599999975</v>
      </c>
      <c r="H161" s="4"/>
    </row>
    <row r="162" spans="1:8" ht="15.75" x14ac:dyDescent="0.3">
      <c r="A162" s="30">
        <v>41500</v>
      </c>
      <c r="B162" s="31">
        <v>28476141</v>
      </c>
      <c r="C162" s="17" t="s">
        <v>32</v>
      </c>
      <c r="D162" s="19">
        <f t="shared" si="3"/>
        <v>7280343.8599999975</v>
      </c>
      <c r="E162" s="18"/>
      <c r="F162" s="49">
        <v>245529.36</v>
      </c>
      <c r="G162" s="29">
        <f t="shared" si="2"/>
        <v>7034814.4999999972</v>
      </c>
      <c r="H162" s="4"/>
    </row>
    <row r="163" spans="1:8" ht="15.75" x14ac:dyDescent="0.3">
      <c r="A163" s="30">
        <v>41500</v>
      </c>
      <c r="B163" s="31">
        <v>28476142</v>
      </c>
      <c r="C163" s="17" t="s">
        <v>31</v>
      </c>
      <c r="D163" s="19">
        <f t="shared" si="3"/>
        <v>7034814.4999999972</v>
      </c>
      <c r="E163" s="18"/>
      <c r="F163" s="49">
        <v>482338</v>
      </c>
      <c r="G163" s="29">
        <f t="shared" si="2"/>
        <v>6552476.4999999972</v>
      </c>
      <c r="H163" s="4"/>
    </row>
    <row r="164" spans="1:8" ht="15.75" x14ac:dyDescent="0.3">
      <c r="A164" s="30">
        <v>41500</v>
      </c>
      <c r="B164" s="31">
        <v>28476143</v>
      </c>
      <c r="C164" s="17" t="s">
        <v>50</v>
      </c>
      <c r="D164" s="19">
        <f t="shared" si="3"/>
        <v>6552476.4999999972</v>
      </c>
      <c r="E164" s="18"/>
      <c r="F164" s="49">
        <v>729</v>
      </c>
      <c r="G164" s="29">
        <f t="shared" si="2"/>
        <v>6551747.4999999972</v>
      </c>
      <c r="H164" s="4"/>
    </row>
    <row r="165" spans="1:8" ht="15.75" x14ac:dyDescent="0.3">
      <c r="A165" s="30">
        <v>41500</v>
      </c>
      <c r="B165" s="31">
        <v>28476144</v>
      </c>
      <c r="C165" s="17" t="s">
        <v>39</v>
      </c>
      <c r="D165" s="19">
        <f t="shared" si="3"/>
        <v>6551747.4999999972</v>
      </c>
      <c r="E165" s="18"/>
      <c r="F165" s="49">
        <v>4994.96</v>
      </c>
      <c r="G165" s="29">
        <f t="shared" si="2"/>
        <v>6546752.5399999972</v>
      </c>
      <c r="H165" s="4"/>
    </row>
    <row r="166" spans="1:8" ht="15.75" x14ac:dyDescent="0.3">
      <c r="A166" s="30">
        <v>41505</v>
      </c>
      <c r="B166" s="31">
        <v>28482302</v>
      </c>
      <c r="C166" s="17" t="s">
        <v>4</v>
      </c>
      <c r="D166" s="19">
        <f t="shared" si="3"/>
        <v>6546752.5399999972</v>
      </c>
      <c r="E166" s="18"/>
      <c r="F166" s="49">
        <v>2147.9</v>
      </c>
      <c r="G166" s="29">
        <f t="shared" si="2"/>
        <v>6544604.6399999969</v>
      </c>
      <c r="H166" s="4"/>
    </row>
    <row r="167" spans="1:8" ht="15.75" x14ac:dyDescent="0.3">
      <c r="A167" s="30">
        <v>41516</v>
      </c>
      <c r="B167" s="31">
        <v>28499344</v>
      </c>
      <c r="C167" s="17" t="s">
        <v>42</v>
      </c>
      <c r="D167" s="19">
        <f t="shared" si="3"/>
        <v>6544604.6399999969</v>
      </c>
      <c r="E167" s="18"/>
      <c r="F167" s="49">
        <v>40</v>
      </c>
      <c r="G167" s="29">
        <f t="shared" si="2"/>
        <v>6544564.6399999969</v>
      </c>
      <c r="H167" s="4"/>
    </row>
    <row r="168" spans="1:8" ht="15.75" x14ac:dyDescent="0.3">
      <c r="A168" s="30">
        <v>41516</v>
      </c>
      <c r="B168" s="31">
        <v>28499345</v>
      </c>
      <c r="C168" s="17" t="s">
        <v>46</v>
      </c>
      <c r="D168" s="19">
        <f t="shared" si="3"/>
        <v>6544564.6399999969</v>
      </c>
      <c r="E168" s="18"/>
      <c r="F168" s="49">
        <v>119.44</v>
      </c>
      <c r="G168" s="29">
        <f t="shared" si="2"/>
        <v>6544445.1999999965</v>
      </c>
      <c r="H168" s="4"/>
    </row>
    <row r="169" spans="1:8" ht="15.75" x14ac:dyDescent="0.3">
      <c r="A169" s="30">
        <v>41516</v>
      </c>
      <c r="B169" s="31">
        <v>28499346</v>
      </c>
      <c r="C169" s="17" t="s">
        <v>35</v>
      </c>
      <c r="D169" s="19">
        <f t="shared" si="3"/>
        <v>6544445.1999999965</v>
      </c>
      <c r="E169" s="18"/>
      <c r="F169" s="49">
        <v>285.89999999999998</v>
      </c>
      <c r="G169" s="29">
        <f t="shared" si="2"/>
        <v>6544159.2999999961</v>
      </c>
      <c r="H169" s="4"/>
    </row>
    <row r="170" spans="1:8" ht="15.75" x14ac:dyDescent="0.3">
      <c r="A170" s="30">
        <v>41517</v>
      </c>
      <c r="B170" s="31" t="s">
        <v>44</v>
      </c>
      <c r="C170" s="17" t="s">
        <v>47</v>
      </c>
      <c r="D170" s="19">
        <f t="shared" si="3"/>
        <v>6544159.2999999961</v>
      </c>
      <c r="E170" s="18">
        <f>26650+4.45-17063.07-497.9</f>
        <v>9093.4800000000014</v>
      </c>
      <c r="F170" s="49"/>
      <c r="G170" s="29">
        <f t="shared" si="2"/>
        <v>6553252.7799999965</v>
      </c>
      <c r="H170" s="4"/>
    </row>
    <row r="171" spans="1:8" ht="15.75" x14ac:dyDescent="0.3">
      <c r="A171" s="30">
        <v>41527</v>
      </c>
      <c r="B171" s="31">
        <v>28516587</v>
      </c>
      <c r="C171" s="17" t="s">
        <v>50</v>
      </c>
      <c r="D171" s="19">
        <f t="shared" si="3"/>
        <v>6553252.7799999965</v>
      </c>
      <c r="E171" s="18"/>
      <c r="F171" s="49">
        <v>1184</v>
      </c>
      <c r="G171" s="29">
        <f t="shared" si="2"/>
        <v>6552068.7799999965</v>
      </c>
      <c r="H171" s="4"/>
    </row>
    <row r="172" spans="1:8" ht="15.75" x14ac:dyDescent="0.3">
      <c r="A172" s="30">
        <v>41527</v>
      </c>
      <c r="B172" s="31">
        <v>28516588</v>
      </c>
      <c r="C172" s="17" t="s">
        <v>53</v>
      </c>
      <c r="D172" s="19">
        <f t="shared" si="3"/>
        <v>6552068.7799999965</v>
      </c>
      <c r="E172" s="18"/>
      <c r="F172" s="49">
        <v>5668.2</v>
      </c>
      <c r="G172" s="29">
        <f t="shared" si="2"/>
        <v>6546400.5799999963</v>
      </c>
      <c r="H172" s="4"/>
    </row>
    <row r="173" spans="1:8" ht="15.75" x14ac:dyDescent="0.3">
      <c r="A173" s="30">
        <v>41527</v>
      </c>
      <c r="B173" s="31">
        <v>28516589</v>
      </c>
      <c r="C173" s="17" t="s">
        <v>4</v>
      </c>
      <c r="D173" s="19">
        <f t="shared" si="3"/>
        <v>6546400.5799999963</v>
      </c>
      <c r="E173" s="18"/>
      <c r="F173" s="49">
        <v>12509.3</v>
      </c>
      <c r="G173" s="29">
        <f t="shared" si="2"/>
        <v>6533891.2799999965</v>
      </c>
      <c r="H173" s="4"/>
    </row>
    <row r="174" spans="1:8" ht="15.75" x14ac:dyDescent="0.3">
      <c r="A174" s="30">
        <v>41527</v>
      </c>
      <c r="B174" s="31">
        <v>28516590</v>
      </c>
      <c r="C174" s="17" t="s">
        <v>4</v>
      </c>
      <c r="D174" s="19">
        <f t="shared" si="3"/>
        <v>6533891.2799999965</v>
      </c>
      <c r="E174" s="18"/>
      <c r="F174" s="49">
        <v>313.38</v>
      </c>
      <c r="G174" s="29">
        <f t="shared" si="2"/>
        <v>6533577.8999999966</v>
      </c>
      <c r="H174" s="4"/>
    </row>
    <row r="175" spans="1:8" ht="15.75" x14ac:dyDescent="0.3">
      <c r="A175" s="30">
        <v>41527</v>
      </c>
      <c r="B175" s="31">
        <v>28516591</v>
      </c>
      <c r="C175" s="17" t="s">
        <v>31</v>
      </c>
      <c r="D175" s="19">
        <f t="shared" si="3"/>
        <v>6533577.8999999966</v>
      </c>
      <c r="E175" s="18"/>
      <c r="F175" s="49">
        <v>951230</v>
      </c>
      <c r="G175" s="29">
        <f t="shared" si="2"/>
        <v>5582347.8999999966</v>
      </c>
      <c r="H175" s="4"/>
    </row>
    <row r="176" spans="1:8" ht="15.75" x14ac:dyDescent="0.3">
      <c r="A176" s="30">
        <v>41542</v>
      </c>
      <c r="B176" s="31">
        <v>28539258</v>
      </c>
      <c r="C176" s="17" t="s">
        <v>39</v>
      </c>
      <c r="D176" s="19">
        <f t="shared" si="3"/>
        <v>5582347.8999999966</v>
      </c>
      <c r="E176" s="18"/>
      <c r="F176" s="49">
        <v>4994.96</v>
      </c>
      <c r="G176" s="29">
        <f t="shared" si="2"/>
        <v>5577352.9399999967</v>
      </c>
      <c r="H176" s="4"/>
    </row>
    <row r="177" spans="1:8" ht="15.75" x14ac:dyDescent="0.3">
      <c r="A177" s="30">
        <v>41542</v>
      </c>
      <c r="B177" s="31">
        <v>28539259</v>
      </c>
      <c r="C177" s="17" t="s">
        <v>54</v>
      </c>
      <c r="D177" s="19">
        <f t="shared" si="3"/>
        <v>5577352.9399999967</v>
      </c>
      <c r="E177" s="18"/>
      <c r="F177" s="49">
        <v>4275</v>
      </c>
      <c r="G177" s="29">
        <f t="shared" si="2"/>
        <v>5573077.9399999967</v>
      </c>
      <c r="H177" s="4"/>
    </row>
    <row r="178" spans="1:8" ht="15.75" x14ac:dyDescent="0.3">
      <c r="A178" s="30">
        <v>41542</v>
      </c>
      <c r="B178" s="31">
        <v>28539260</v>
      </c>
      <c r="C178" s="17" t="s">
        <v>35</v>
      </c>
      <c r="D178" s="19">
        <f t="shared" si="3"/>
        <v>5573077.9399999967</v>
      </c>
      <c r="E178" s="18"/>
      <c r="F178" s="49">
        <v>7831.5</v>
      </c>
      <c r="G178" s="29">
        <f t="shared" si="2"/>
        <v>5565246.4399999967</v>
      </c>
      <c r="H178" s="4"/>
    </row>
    <row r="179" spans="1:8" ht="15.75" x14ac:dyDescent="0.3">
      <c r="A179" s="30">
        <v>41542</v>
      </c>
      <c r="B179" s="31">
        <v>28539261</v>
      </c>
      <c r="C179" s="17" t="s">
        <v>32</v>
      </c>
      <c r="D179" s="19">
        <f t="shared" si="3"/>
        <v>5565246.4399999967</v>
      </c>
      <c r="E179" s="18"/>
      <c r="F179" s="49">
        <v>279255.8</v>
      </c>
      <c r="G179" s="29">
        <f t="shared" si="2"/>
        <v>5285990.6399999969</v>
      </c>
      <c r="H179" s="4"/>
    </row>
    <row r="180" spans="1:8" ht="15.75" x14ac:dyDescent="0.3">
      <c r="A180" s="30">
        <v>41542</v>
      </c>
      <c r="B180" s="31">
        <v>28539262</v>
      </c>
      <c r="C180" s="17" t="s">
        <v>40</v>
      </c>
      <c r="D180" s="19">
        <f t="shared" si="3"/>
        <v>5285990.6399999969</v>
      </c>
      <c r="E180" s="18"/>
      <c r="F180" s="49">
        <v>20464.88</v>
      </c>
      <c r="G180" s="29">
        <f t="shared" si="2"/>
        <v>5265525.759999997</v>
      </c>
      <c r="H180" s="4"/>
    </row>
    <row r="181" spans="1:8" ht="15.75" x14ac:dyDescent="0.3">
      <c r="A181" s="30">
        <v>41544</v>
      </c>
      <c r="B181" s="31">
        <v>28542574</v>
      </c>
      <c r="C181" s="17" t="s">
        <v>55</v>
      </c>
      <c r="D181" s="19">
        <f t="shared" si="3"/>
        <v>5265525.759999997</v>
      </c>
      <c r="E181" s="18"/>
      <c r="F181" s="49">
        <v>2500</v>
      </c>
      <c r="G181" s="29">
        <f t="shared" si="2"/>
        <v>5263025.759999997</v>
      </c>
      <c r="H181" s="4"/>
    </row>
    <row r="182" spans="1:8" ht="15.75" x14ac:dyDescent="0.3">
      <c r="A182" s="30">
        <v>41544</v>
      </c>
      <c r="B182" s="31">
        <v>28542575</v>
      </c>
      <c r="C182" s="17" t="s">
        <v>55</v>
      </c>
      <c r="D182" s="19">
        <f t="shared" si="3"/>
        <v>5263025.759999997</v>
      </c>
      <c r="E182" s="18"/>
      <c r="F182" s="49">
        <v>19088</v>
      </c>
      <c r="G182" s="29">
        <f t="shared" si="2"/>
        <v>5243937.759999997</v>
      </c>
      <c r="H182" s="4"/>
    </row>
    <row r="183" spans="1:8" ht="15.75" x14ac:dyDescent="0.3">
      <c r="A183" s="30">
        <v>41544</v>
      </c>
      <c r="B183" s="31">
        <v>28542576</v>
      </c>
      <c r="C183" s="17" t="s">
        <v>55</v>
      </c>
      <c r="D183" s="19">
        <f t="shared" si="3"/>
        <v>5243937.759999997</v>
      </c>
      <c r="E183" s="18"/>
      <c r="F183" s="49">
        <v>8660</v>
      </c>
      <c r="G183" s="29">
        <f t="shared" si="2"/>
        <v>5235277.759999997</v>
      </c>
      <c r="H183" s="4"/>
    </row>
    <row r="184" spans="1:8" ht="15.75" x14ac:dyDescent="0.3">
      <c r="A184" s="30">
        <v>41544</v>
      </c>
      <c r="B184" s="31">
        <v>28542577</v>
      </c>
      <c r="C184" s="17" t="s">
        <v>4</v>
      </c>
      <c r="D184" s="19">
        <f t="shared" si="3"/>
        <v>5235277.759999997</v>
      </c>
      <c r="E184" s="18"/>
      <c r="F184" s="49">
        <v>12509.29</v>
      </c>
      <c r="G184" s="29">
        <f t="shared" si="2"/>
        <v>5222768.4699999969</v>
      </c>
    </row>
    <row r="185" spans="1:8" ht="15.75" x14ac:dyDescent="0.3">
      <c r="A185" s="30">
        <v>41544</v>
      </c>
      <c r="B185" s="31">
        <v>28542578</v>
      </c>
      <c r="C185" s="17" t="s">
        <v>4</v>
      </c>
      <c r="D185" s="19">
        <f t="shared" si="3"/>
        <v>5222768.4699999969</v>
      </c>
      <c r="E185" s="18"/>
      <c r="F185" s="49">
        <v>822.86</v>
      </c>
      <c r="G185" s="29">
        <f t="shared" si="2"/>
        <v>5221945.6099999966</v>
      </c>
    </row>
    <row r="186" spans="1:8" ht="15.75" x14ac:dyDescent="0.3">
      <c r="A186" s="30">
        <v>41544</v>
      </c>
      <c r="B186" s="31">
        <v>28542579</v>
      </c>
      <c r="C186" s="17" t="s">
        <v>46</v>
      </c>
      <c r="D186" s="19">
        <f t="shared" si="3"/>
        <v>5221945.6099999966</v>
      </c>
      <c r="E186" s="18"/>
      <c r="F186" s="49">
        <v>173.23</v>
      </c>
      <c r="G186" s="29">
        <f t="shared" si="2"/>
        <v>5221772.3799999962</v>
      </c>
    </row>
    <row r="187" spans="1:8" ht="15.75" x14ac:dyDescent="0.3">
      <c r="A187" s="30">
        <v>41547</v>
      </c>
      <c r="B187" s="31" t="s">
        <v>44</v>
      </c>
      <c r="C187" s="17" t="s">
        <v>47</v>
      </c>
      <c r="D187" s="19">
        <f t="shared" ref="D187:D192" si="5">G186</f>
        <v>5221772.3799999962</v>
      </c>
      <c r="E187" s="18">
        <v>20110.93</v>
      </c>
      <c r="F187" s="49"/>
      <c r="G187" s="29">
        <f t="shared" si="2"/>
        <v>5241883.3099999959</v>
      </c>
    </row>
    <row r="188" spans="1:8" ht="15.75" x14ac:dyDescent="0.3">
      <c r="A188" s="30">
        <v>41569</v>
      </c>
      <c r="B188" s="31">
        <v>28579327</v>
      </c>
      <c r="C188" s="17" t="s">
        <v>34</v>
      </c>
      <c r="D188" s="19">
        <f t="shared" si="5"/>
        <v>5241883.3099999959</v>
      </c>
      <c r="E188" s="18"/>
      <c r="F188" s="49">
        <v>72000</v>
      </c>
      <c r="G188" s="29">
        <f t="shared" si="2"/>
        <v>5169883.3099999959</v>
      </c>
    </row>
    <row r="189" spans="1:8" ht="15.75" x14ac:dyDescent="0.3">
      <c r="A189" s="30">
        <v>41578</v>
      </c>
      <c r="B189" s="31" t="s">
        <v>44</v>
      </c>
      <c r="C189" s="17" t="s">
        <v>47</v>
      </c>
      <c r="D189" s="19">
        <f t="shared" si="5"/>
        <v>5169883.3099999959</v>
      </c>
      <c r="E189" s="18">
        <f>25437.5+7.58-9817.28-319.99</f>
        <v>15307.810000000001</v>
      </c>
      <c r="F189" s="49"/>
      <c r="G189" s="29">
        <f t="shared" si="2"/>
        <v>5185191.1199999955</v>
      </c>
    </row>
    <row r="190" spans="1:8" ht="15.75" x14ac:dyDescent="0.3">
      <c r="A190" s="30">
        <v>41579</v>
      </c>
      <c r="B190" s="31">
        <v>28595878</v>
      </c>
      <c r="C190" s="17" t="s">
        <v>31</v>
      </c>
      <c r="D190" s="19">
        <f t="shared" si="5"/>
        <v>5185191.1199999955</v>
      </c>
      <c r="E190" s="18"/>
      <c r="F190" s="49">
        <v>660103</v>
      </c>
      <c r="G190" s="29">
        <f t="shared" si="2"/>
        <v>4525088.1199999955</v>
      </c>
    </row>
    <row r="191" spans="1:8" ht="15.75" x14ac:dyDescent="0.3">
      <c r="A191" s="30">
        <v>41579</v>
      </c>
      <c r="B191" s="31">
        <v>28595879</v>
      </c>
      <c r="C191" s="17" t="s">
        <v>32</v>
      </c>
      <c r="D191" s="19">
        <f t="shared" si="5"/>
        <v>4525088.1199999955</v>
      </c>
      <c r="E191" s="18"/>
      <c r="F191" s="49">
        <v>109895.71</v>
      </c>
      <c r="G191" s="29">
        <f t="shared" si="2"/>
        <v>4415192.4099999955</v>
      </c>
    </row>
    <row r="192" spans="1:8" ht="15.75" x14ac:dyDescent="0.3">
      <c r="A192" s="30">
        <v>41579</v>
      </c>
      <c r="B192" s="31">
        <v>28595880</v>
      </c>
      <c r="C192" s="17" t="s">
        <v>32</v>
      </c>
      <c r="D192" s="19">
        <f t="shared" si="5"/>
        <v>4415192.4099999955</v>
      </c>
      <c r="E192" s="18"/>
      <c r="F192" s="49">
        <v>107665.16</v>
      </c>
      <c r="G192" s="29">
        <f t="shared" si="2"/>
        <v>4307527.2499999953</v>
      </c>
    </row>
    <row r="193" spans="1:7" ht="15.75" x14ac:dyDescent="0.3">
      <c r="A193" s="30">
        <v>41579</v>
      </c>
      <c r="B193" s="31">
        <v>28595881</v>
      </c>
      <c r="C193" s="17" t="s">
        <v>40</v>
      </c>
      <c r="D193" s="19">
        <f t="shared" ref="D193:D273" si="6">G192</f>
        <v>4307527.2499999953</v>
      </c>
      <c r="E193" s="18"/>
      <c r="F193" s="49">
        <v>55774.12</v>
      </c>
      <c r="G193" s="29">
        <f t="shared" si="2"/>
        <v>4251753.1299999952</v>
      </c>
    </row>
    <row r="194" spans="1:7" ht="15.75" x14ac:dyDescent="0.3">
      <c r="A194" s="30">
        <v>41579</v>
      </c>
      <c r="B194" s="31">
        <v>28595882</v>
      </c>
      <c r="C194" s="17" t="s">
        <v>41</v>
      </c>
      <c r="D194" s="19">
        <f t="shared" si="6"/>
        <v>4251753.1299999952</v>
      </c>
      <c r="E194" s="18"/>
      <c r="F194" s="49">
        <v>73666.25</v>
      </c>
      <c r="G194" s="29">
        <f t="shared" si="2"/>
        <v>4178086.8799999952</v>
      </c>
    </row>
    <row r="195" spans="1:7" ht="15.75" x14ac:dyDescent="0.3">
      <c r="A195" s="30">
        <v>41599</v>
      </c>
      <c r="B195" s="31">
        <v>28623201</v>
      </c>
      <c r="C195" s="17" t="s">
        <v>31</v>
      </c>
      <c r="D195" s="19">
        <f t="shared" si="6"/>
        <v>4178086.8799999952</v>
      </c>
      <c r="E195" s="18"/>
      <c r="F195" s="49">
        <v>362007</v>
      </c>
      <c r="G195" s="29">
        <f t="shared" si="2"/>
        <v>3816079.8799999952</v>
      </c>
    </row>
    <row r="196" spans="1:7" ht="15.75" x14ac:dyDescent="0.3">
      <c r="A196" s="30">
        <v>41599</v>
      </c>
      <c r="B196" s="31">
        <v>28623202</v>
      </c>
      <c r="C196" s="17" t="s">
        <v>32</v>
      </c>
      <c r="D196" s="19">
        <f t="shared" si="6"/>
        <v>3816079.8799999952</v>
      </c>
      <c r="E196" s="18"/>
      <c r="F196" s="49">
        <v>110946.23</v>
      </c>
      <c r="G196" s="29">
        <f t="shared" si="2"/>
        <v>3705133.6499999953</v>
      </c>
    </row>
    <row r="197" spans="1:7" ht="15.75" x14ac:dyDescent="0.3">
      <c r="A197" s="30">
        <v>41599</v>
      </c>
      <c r="B197" s="31">
        <v>28623203</v>
      </c>
      <c r="C197" s="17" t="s">
        <v>32</v>
      </c>
      <c r="D197" s="19">
        <f t="shared" si="6"/>
        <v>3705133.6499999953</v>
      </c>
      <c r="E197" s="18"/>
      <c r="F197" s="49">
        <v>92722.77</v>
      </c>
      <c r="G197" s="29">
        <f t="shared" si="2"/>
        <v>3612410.8799999952</v>
      </c>
    </row>
    <row r="198" spans="1:7" ht="15.75" x14ac:dyDescent="0.3">
      <c r="A198" s="30">
        <v>41599</v>
      </c>
      <c r="B198" s="31">
        <v>28623204</v>
      </c>
      <c r="C198" s="17" t="s">
        <v>40</v>
      </c>
      <c r="D198" s="19">
        <f t="shared" si="6"/>
        <v>3612410.8799999952</v>
      </c>
      <c r="E198" s="18"/>
      <c r="F198" s="49">
        <v>33140.25</v>
      </c>
      <c r="G198" s="29">
        <f t="shared" si="2"/>
        <v>3579270.6299999952</v>
      </c>
    </row>
    <row r="199" spans="1:7" ht="15.75" x14ac:dyDescent="0.3">
      <c r="A199" s="30">
        <v>41599</v>
      </c>
      <c r="B199" s="31">
        <v>28623205</v>
      </c>
      <c r="C199" s="17" t="s">
        <v>33</v>
      </c>
      <c r="D199" s="19">
        <f t="shared" si="6"/>
        <v>3579270.6299999952</v>
      </c>
      <c r="E199" s="18"/>
      <c r="F199" s="49">
        <v>196748.16</v>
      </c>
      <c r="G199" s="29">
        <f t="shared" si="2"/>
        <v>3382522.4699999951</v>
      </c>
    </row>
    <row r="200" spans="1:7" ht="15.75" x14ac:dyDescent="0.3">
      <c r="A200" s="30">
        <v>41599</v>
      </c>
      <c r="B200" s="31">
        <v>28623206</v>
      </c>
      <c r="C200" s="17" t="s">
        <v>50</v>
      </c>
      <c r="D200" s="19">
        <f t="shared" si="6"/>
        <v>3382522.4699999951</v>
      </c>
      <c r="E200" s="18"/>
      <c r="F200" s="49">
        <v>254.7</v>
      </c>
      <c r="G200" s="29">
        <f t="shared" si="2"/>
        <v>3382267.7699999949</v>
      </c>
    </row>
    <row r="201" spans="1:7" ht="15.75" x14ac:dyDescent="0.3">
      <c r="A201" s="30">
        <v>41599</v>
      </c>
      <c r="B201" s="31">
        <v>28623207</v>
      </c>
      <c r="C201" s="17" t="s">
        <v>4</v>
      </c>
      <c r="D201" s="19">
        <f t="shared" si="6"/>
        <v>3382267.7699999949</v>
      </c>
      <c r="E201" s="18"/>
      <c r="F201" s="49">
        <v>12509.3</v>
      </c>
      <c r="G201" s="29">
        <f t="shared" si="2"/>
        <v>3369758.4699999951</v>
      </c>
    </row>
    <row r="202" spans="1:7" ht="15.75" x14ac:dyDescent="0.3">
      <c r="A202" s="30">
        <v>41599</v>
      </c>
      <c r="B202" s="31">
        <v>28623208</v>
      </c>
      <c r="C202" s="17" t="s">
        <v>4</v>
      </c>
      <c r="D202" s="19">
        <f t="shared" si="6"/>
        <v>3369758.4699999951</v>
      </c>
      <c r="E202" s="18"/>
      <c r="F202" s="49">
        <v>597.22</v>
      </c>
      <c r="G202" s="29">
        <f t="shared" si="2"/>
        <v>3369161.2499999949</v>
      </c>
    </row>
    <row r="203" spans="1:7" ht="15.75" x14ac:dyDescent="0.3">
      <c r="A203" s="30">
        <v>41599</v>
      </c>
      <c r="B203" s="31">
        <v>28623209</v>
      </c>
      <c r="C203" s="17" t="s">
        <v>46</v>
      </c>
      <c r="D203" s="19">
        <f t="shared" si="6"/>
        <v>3369161.2499999949</v>
      </c>
      <c r="E203" s="18"/>
      <c r="F203" s="49">
        <v>95.6</v>
      </c>
      <c r="G203" s="29">
        <f t="shared" si="2"/>
        <v>3369065.6499999948</v>
      </c>
    </row>
    <row r="204" spans="1:7" ht="15.75" x14ac:dyDescent="0.3">
      <c r="A204" s="30">
        <v>41608</v>
      </c>
      <c r="B204" s="31" t="s">
        <v>44</v>
      </c>
      <c r="C204" s="17" t="s">
        <v>47</v>
      </c>
      <c r="D204" s="19">
        <f t="shared" si="6"/>
        <v>3369065.6499999948</v>
      </c>
      <c r="E204" s="18">
        <f>26812.5+3.87-5793.79-267.31</f>
        <v>20755.269999999997</v>
      </c>
      <c r="F204" s="49"/>
      <c r="G204" s="29">
        <f t="shared" si="2"/>
        <v>3389820.9199999948</v>
      </c>
    </row>
    <row r="205" spans="1:7" ht="15.75" x14ac:dyDescent="0.3">
      <c r="A205" s="30">
        <v>41631</v>
      </c>
      <c r="B205" s="31">
        <v>28673777</v>
      </c>
      <c r="C205" s="17" t="s">
        <v>31</v>
      </c>
      <c r="D205" s="19">
        <f t="shared" si="6"/>
        <v>3389820.9199999948</v>
      </c>
      <c r="E205" s="18"/>
      <c r="F205" s="49">
        <v>181236</v>
      </c>
      <c r="G205" s="29">
        <f t="shared" si="2"/>
        <v>3208584.9199999948</v>
      </c>
    </row>
    <row r="206" spans="1:7" ht="15.75" x14ac:dyDescent="0.3">
      <c r="A206" s="30">
        <v>41631</v>
      </c>
      <c r="B206" s="31">
        <v>28673778</v>
      </c>
      <c r="C206" s="17" t="s">
        <v>32</v>
      </c>
      <c r="D206" s="19">
        <f t="shared" si="6"/>
        <v>3208584.9199999948</v>
      </c>
      <c r="E206" s="18"/>
      <c r="F206" s="49">
        <v>113518.77</v>
      </c>
      <c r="G206" s="29">
        <f t="shared" si="2"/>
        <v>3095066.1499999948</v>
      </c>
    </row>
    <row r="207" spans="1:7" ht="15.75" x14ac:dyDescent="0.3">
      <c r="A207" s="30">
        <v>41631</v>
      </c>
      <c r="B207" s="31">
        <v>28673779</v>
      </c>
      <c r="C207" s="17" t="s">
        <v>32</v>
      </c>
      <c r="D207" s="19">
        <f t="shared" si="6"/>
        <v>3095066.1499999948</v>
      </c>
      <c r="E207" s="18"/>
      <c r="F207" s="49">
        <v>24989.89</v>
      </c>
      <c r="G207" s="29">
        <f t="shared" si="2"/>
        <v>3070076.2599999947</v>
      </c>
    </row>
    <row r="208" spans="1:7" ht="15.75" x14ac:dyDescent="0.3">
      <c r="A208" s="30">
        <v>41631</v>
      </c>
      <c r="B208" s="31">
        <v>28673780</v>
      </c>
      <c r="C208" s="17" t="s">
        <v>33</v>
      </c>
      <c r="D208" s="19">
        <f t="shared" si="6"/>
        <v>3070076.2599999947</v>
      </c>
      <c r="E208" s="18"/>
      <c r="F208" s="49">
        <v>147588.89000000001</v>
      </c>
      <c r="G208" s="29">
        <f t="shared" si="2"/>
        <v>2922487.3699999945</v>
      </c>
    </row>
    <row r="209" spans="1:8" ht="15.75" x14ac:dyDescent="0.3">
      <c r="A209" s="30">
        <v>41631</v>
      </c>
      <c r="B209" s="31">
        <v>28673781</v>
      </c>
      <c r="C209" s="17" t="s">
        <v>40</v>
      </c>
      <c r="D209" s="19">
        <f t="shared" si="6"/>
        <v>2922487.3699999945</v>
      </c>
      <c r="E209" s="18"/>
      <c r="F209" s="49">
        <v>24927.75</v>
      </c>
      <c r="G209" s="29">
        <f t="shared" si="2"/>
        <v>2897559.6199999945</v>
      </c>
    </row>
    <row r="210" spans="1:8" ht="15.75" x14ac:dyDescent="0.3">
      <c r="A210" s="30">
        <v>41631</v>
      </c>
      <c r="B210" s="31">
        <v>28673782</v>
      </c>
      <c r="C210" s="17" t="s">
        <v>40</v>
      </c>
      <c r="D210" s="19">
        <f t="shared" si="6"/>
        <v>2897559.6199999945</v>
      </c>
      <c r="E210" s="18"/>
      <c r="F210" s="49">
        <v>38845.129999999997</v>
      </c>
      <c r="G210" s="29">
        <f t="shared" si="2"/>
        <v>2858714.4899999946</v>
      </c>
    </row>
    <row r="211" spans="1:8" ht="15.75" x14ac:dyDescent="0.3">
      <c r="A211" s="30">
        <v>41631</v>
      </c>
      <c r="B211" s="31">
        <v>28673783</v>
      </c>
      <c r="C211" s="17" t="s">
        <v>50</v>
      </c>
      <c r="D211" s="19">
        <f t="shared" si="6"/>
        <v>2858714.4899999946</v>
      </c>
      <c r="E211" s="18"/>
      <c r="F211" s="49">
        <v>252</v>
      </c>
      <c r="G211" s="29">
        <f t="shared" si="2"/>
        <v>2858462.4899999946</v>
      </c>
    </row>
    <row r="212" spans="1:8" ht="15.75" x14ac:dyDescent="0.3">
      <c r="A212" s="30">
        <v>41631</v>
      </c>
      <c r="B212" s="31">
        <v>28673784</v>
      </c>
      <c r="C212" s="17" t="s">
        <v>4</v>
      </c>
      <c r="D212" s="19">
        <f t="shared" si="6"/>
        <v>2858462.4899999946</v>
      </c>
      <c r="E212" s="18"/>
      <c r="F212" s="49">
        <v>513.63</v>
      </c>
      <c r="G212" s="29">
        <f t="shared" si="2"/>
        <v>2857948.8599999947</v>
      </c>
      <c r="H212" s="4"/>
    </row>
    <row r="213" spans="1:8" ht="15.75" x14ac:dyDescent="0.3">
      <c r="A213" s="30">
        <v>41631</v>
      </c>
      <c r="B213" s="31">
        <v>28673785</v>
      </c>
      <c r="C213" s="17" t="s">
        <v>4</v>
      </c>
      <c r="D213" s="19">
        <f t="shared" si="6"/>
        <v>2857948.8599999947</v>
      </c>
      <c r="E213" s="18"/>
      <c r="F213" s="49">
        <v>12509.29</v>
      </c>
      <c r="G213" s="29">
        <f t="shared" si="2"/>
        <v>2845439.5699999947</v>
      </c>
      <c r="H213" s="4"/>
    </row>
    <row r="214" spans="1:8" ht="15.75" x14ac:dyDescent="0.3">
      <c r="A214" s="30">
        <v>41631</v>
      </c>
      <c r="B214" s="31">
        <v>28673786</v>
      </c>
      <c r="C214" s="17" t="s">
        <v>56</v>
      </c>
      <c r="D214" s="19">
        <f t="shared" si="6"/>
        <v>2845439.5699999947</v>
      </c>
      <c r="E214" s="18"/>
      <c r="F214" s="49">
        <v>8976.83</v>
      </c>
      <c r="G214" s="29">
        <f t="shared" si="2"/>
        <v>2836462.7399999946</v>
      </c>
      <c r="H214" s="4"/>
    </row>
    <row r="215" spans="1:8" ht="15.75" x14ac:dyDescent="0.3">
      <c r="A215" s="30">
        <v>42004</v>
      </c>
      <c r="B215" s="31" t="s">
        <v>44</v>
      </c>
      <c r="C215" s="17" t="s">
        <v>47</v>
      </c>
      <c r="D215" s="19">
        <f t="shared" si="6"/>
        <v>2836462.7399999946</v>
      </c>
      <c r="E215" s="18">
        <f>15812.5+9.12-2336.39-185.083</f>
        <v>13300.147000000001</v>
      </c>
      <c r="F215" s="49"/>
      <c r="G215" s="29">
        <f t="shared" si="2"/>
        <v>2849762.8869999945</v>
      </c>
      <c r="H215" s="4"/>
    </row>
    <row r="216" spans="1:8" ht="15.75" x14ac:dyDescent="0.3">
      <c r="A216" s="30">
        <v>41653</v>
      </c>
      <c r="B216" s="31">
        <v>28712106</v>
      </c>
      <c r="C216" s="17" t="s">
        <v>35</v>
      </c>
      <c r="D216" s="19">
        <f t="shared" si="6"/>
        <v>2849762.8869999945</v>
      </c>
      <c r="E216" s="18"/>
      <c r="F216" s="49">
        <v>543.20000000000005</v>
      </c>
      <c r="G216" s="29">
        <f t="shared" si="2"/>
        <v>2849219.6869999943</v>
      </c>
      <c r="H216" s="4"/>
    </row>
    <row r="217" spans="1:8" ht="15.75" x14ac:dyDescent="0.3">
      <c r="A217" s="30">
        <v>41653</v>
      </c>
      <c r="B217" s="31">
        <v>28712107</v>
      </c>
      <c r="C217" s="17" t="s">
        <v>56</v>
      </c>
      <c r="D217" s="19">
        <f t="shared" si="6"/>
        <v>2849219.6869999943</v>
      </c>
      <c r="E217" s="18"/>
      <c r="F217" s="49">
        <v>2736.33</v>
      </c>
      <c r="G217" s="29">
        <f t="shared" si="2"/>
        <v>2846483.3569999943</v>
      </c>
      <c r="H217" s="4"/>
    </row>
    <row r="218" spans="1:8" ht="15.75" x14ac:dyDescent="0.3">
      <c r="A218" s="30">
        <v>41653</v>
      </c>
      <c r="B218" s="31">
        <v>28712108</v>
      </c>
      <c r="C218" s="17" t="s">
        <v>50</v>
      </c>
      <c r="D218" s="19">
        <f t="shared" si="6"/>
        <v>2846483.3569999943</v>
      </c>
      <c r="E218" s="18"/>
      <c r="F218" s="49">
        <v>252</v>
      </c>
      <c r="G218" s="29">
        <f t="shared" si="2"/>
        <v>2846231.3569999943</v>
      </c>
      <c r="H218" s="4"/>
    </row>
    <row r="219" spans="1:8" ht="15.75" x14ac:dyDescent="0.3">
      <c r="A219" s="30">
        <v>41670</v>
      </c>
      <c r="B219" s="31" t="s">
        <v>44</v>
      </c>
      <c r="C219" s="17" t="s">
        <v>47</v>
      </c>
      <c r="D219" s="19">
        <f t="shared" si="6"/>
        <v>2846231.3569999943</v>
      </c>
      <c r="E219" s="18">
        <v>-1656.53</v>
      </c>
      <c r="F219" s="49"/>
      <c r="G219" s="29">
        <f t="shared" si="2"/>
        <v>2844574.8269999945</v>
      </c>
      <c r="H219" s="4"/>
    </row>
    <row r="220" spans="1:8" ht="15.75" x14ac:dyDescent="0.3">
      <c r="A220" s="30">
        <v>41684</v>
      </c>
      <c r="B220" s="31">
        <v>28754780</v>
      </c>
      <c r="C220" s="17" t="s">
        <v>40</v>
      </c>
      <c r="D220" s="19">
        <f t="shared" si="6"/>
        <v>2844574.8269999945</v>
      </c>
      <c r="E220" s="18"/>
      <c r="F220" s="49">
        <v>22504.5</v>
      </c>
      <c r="G220" s="29">
        <f t="shared" si="2"/>
        <v>2822070.3269999945</v>
      </c>
      <c r="H220" s="4"/>
    </row>
    <row r="221" spans="1:8" ht="15.75" x14ac:dyDescent="0.3">
      <c r="A221" s="30">
        <v>41684</v>
      </c>
      <c r="B221" s="31">
        <v>28754781</v>
      </c>
      <c r="C221" s="17" t="s">
        <v>33</v>
      </c>
      <c r="D221" s="19">
        <f t="shared" si="6"/>
        <v>2822070.3269999945</v>
      </c>
      <c r="E221" s="18"/>
      <c r="F221" s="49">
        <v>153549.98000000001</v>
      </c>
      <c r="G221" s="29">
        <f t="shared" si="2"/>
        <v>2668520.3469999945</v>
      </c>
      <c r="H221" s="4"/>
    </row>
    <row r="222" spans="1:8" ht="15.75" x14ac:dyDescent="0.3">
      <c r="A222" s="30">
        <v>41684</v>
      </c>
      <c r="B222" s="31">
        <v>28754782</v>
      </c>
      <c r="C222" s="17" t="s">
        <v>32</v>
      </c>
      <c r="D222" s="19">
        <f t="shared" si="6"/>
        <v>2668520.3469999945</v>
      </c>
      <c r="E222" s="18"/>
      <c r="F222" s="49">
        <v>53050.47</v>
      </c>
      <c r="G222" s="29">
        <f t="shared" si="2"/>
        <v>2615469.8769999943</v>
      </c>
      <c r="H222" s="4"/>
    </row>
    <row r="223" spans="1:8" ht="15.75" x14ac:dyDescent="0.3">
      <c r="A223" s="30">
        <v>41684</v>
      </c>
      <c r="B223" s="31">
        <v>28754783</v>
      </c>
      <c r="C223" s="17" t="s">
        <v>32</v>
      </c>
      <c r="D223" s="19">
        <f t="shared" si="6"/>
        <v>2615469.8769999943</v>
      </c>
      <c r="E223" s="18"/>
      <c r="F223" s="49">
        <v>93537.98</v>
      </c>
      <c r="G223" s="29">
        <f t="shared" si="2"/>
        <v>2521931.8969999943</v>
      </c>
      <c r="H223" s="4"/>
    </row>
    <row r="224" spans="1:8" ht="15.75" x14ac:dyDescent="0.3">
      <c r="A224" s="30">
        <v>41684</v>
      </c>
      <c r="B224" s="31">
        <v>28754784</v>
      </c>
      <c r="C224" s="17" t="s">
        <v>31</v>
      </c>
      <c r="D224" s="19">
        <f t="shared" si="6"/>
        <v>2521931.8969999943</v>
      </c>
      <c r="E224" s="18"/>
      <c r="F224" s="49">
        <v>219331</v>
      </c>
      <c r="G224" s="29">
        <f t="shared" si="2"/>
        <v>2302600.8969999943</v>
      </c>
      <c r="H224" s="4"/>
    </row>
    <row r="225" spans="1:8" ht="15.75" x14ac:dyDescent="0.3">
      <c r="A225" s="30">
        <v>41684</v>
      </c>
      <c r="B225" s="31">
        <v>28754785</v>
      </c>
      <c r="C225" s="17" t="s">
        <v>57</v>
      </c>
      <c r="D225" s="19">
        <f t="shared" si="6"/>
        <v>2302600.8969999943</v>
      </c>
      <c r="E225" s="18"/>
      <c r="F225" s="49">
        <v>15290</v>
      </c>
      <c r="G225" s="29">
        <f t="shared" si="2"/>
        <v>2287310.8969999943</v>
      </c>
      <c r="H225" s="4"/>
    </row>
    <row r="226" spans="1:8" ht="15.75" x14ac:dyDescent="0.3">
      <c r="A226" s="30">
        <v>41684</v>
      </c>
      <c r="B226" s="31">
        <v>28754786</v>
      </c>
      <c r="C226" s="17" t="s">
        <v>39</v>
      </c>
      <c r="D226" s="19">
        <f t="shared" si="6"/>
        <v>2287310.8969999943</v>
      </c>
      <c r="E226" s="18"/>
      <c r="F226" s="49">
        <v>7945.11</v>
      </c>
      <c r="G226" s="29">
        <f t="shared" si="2"/>
        <v>2279365.7869999944</v>
      </c>
      <c r="H226" s="4"/>
    </row>
    <row r="227" spans="1:8" ht="15.75" x14ac:dyDescent="0.3">
      <c r="A227" s="30">
        <v>41684</v>
      </c>
      <c r="B227" s="31">
        <v>28754787</v>
      </c>
      <c r="C227" s="17" t="s">
        <v>46</v>
      </c>
      <c r="D227" s="19">
        <f t="shared" si="6"/>
        <v>2279365.7869999944</v>
      </c>
      <c r="E227" s="18"/>
      <c r="F227" s="49">
        <v>115.92</v>
      </c>
      <c r="G227" s="29">
        <f t="shared" si="2"/>
        <v>2279249.8669999945</v>
      </c>
      <c r="H227" s="4"/>
    </row>
    <row r="228" spans="1:8" ht="15.75" x14ac:dyDescent="0.3">
      <c r="A228" s="30">
        <v>41684</v>
      </c>
      <c r="B228" s="31">
        <v>28754788</v>
      </c>
      <c r="C228" s="17" t="s">
        <v>50</v>
      </c>
      <c r="D228" s="19">
        <f t="shared" si="6"/>
        <v>2279249.8669999945</v>
      </c>
      <c r="E228" s="18"/>
      <c r="F228" s="49">
        <v>860.67</v>
      </c>
      <c r="G228" s="29">
        <f t="shared" si="2"/>
        <v>2278389.1969999946</v>
      </c>
      <c r="H228" s="4"/>
    </row>
    <row r="229" spans="1:8" ht="15.75" x14ac:dyDescent="0.3">
      <c r="A229" s="30">
        <v>41684</v>
      </c>
      <c r="B229" s="31">
        <v>28754789</v>
      </c>
      <c r="C229" s="17" t="s">
        <v>4</v>
      </c>
      <c r="D229" s="19">
        <f t="shared" si="6"/>
        <v>2278389.1969999946</v>
      </c>
      <c r="E229" s="18"/>
      <c r="F229" s="49">
        <v>65.739999999999995</v>
      </c>
      <c r="G229" s="29">
        <f t="shared" si="2"/>
        <v>2278323.4569999943</v>
      </c>
      <c r="H229" s="4"/>
    </row>
    <row r="230" spans="1:8" ht="15.75" x14ac:dyDescent="0.3">
      <c r="A230" s="30">
        <v>41684</v>
      </c>
      <c r="B230" s="31">
        <v>28754790</v>
      </c>
      <c r="C230" s="17" t="s">
        <v>4</v>
      </c>
      <c r="D230" s="19">
        <f t="shared" si="6"/>
        <v>2278323.4569999943</v>
      </c>
      <c r="E230" s="18"/>
      <c r="F230" s="49">
        <v>12509.29</v>
      </c>
      <c r="G230" s="29">
        <f t="shared" si="2"/>
        <v>2265814.1669999943</v>
      </c>
      <c r="H230" s="4"/>
    </row>
    <row r="231" spans="1:8" ht="15.75" x14ac:dyDescent="0.3">
      <c r="A231" s="30">
        <v>41684</v>
      </c>
      <c r="B231" s="31">
        <v>28754791</v>
      </c>
      <c r="C231" s="17" t="s">
        <v>4</v>
      </c>
      <c r="D231" s="19">
        <f t="shared" si="6"/>
        <v>2265814.1669999943</v>
      </c>
      <c r="E231" s="18"/>
      <c r="F231" s="49">
        <v>12509.3</v>
      </c>
      <c r="G231" s="29">
        <f t="shared" si="2"/>
        <v>2253304.8669999945</v>
      </c>
      <c r="H231" s="4"/>
    </row>
    <row r="232" spans="1:8" ht="15.75" x14ac:dyDescent="0.3">
      <c r="A232" s="30">
        <v>41697</v>
      </c>
      <c r="B232" s="31">
        <v>28770765</v>
      </c>
      <c r="C232" s="17" t="s">
        <v>32</v>
      </c>
      <c r="D232" s="19">
        <f t="shared" si="6"/>
        <v>2253304.8669999945</v>
      </c>
      <c r="E232" s="18"/>
      <c r="F232" s="49">
        <v>27226.53</v>
      </c>
      <c r="G232" s="29">
        <f t="shared" si="2"/>
        <v>2226078.3369999947</v>
      </c>
      <c r="H232" s="4"/>
    </row>
    <row r="233" spans="1:8" ht="15.75" x14ac:dyDescent="0.3">
      <c r="A233" s="30">
        <v>41697</v>
      </c>
      <c r="B233" s="31">
        <v>28770766</v>
      </c>
      <c r="C233" s="17" t="s">
        <v>32</v>
      </c>
      <c r="D233" s="19">
        <f t="shared" si="6"/>
        <v>2226078.3369999947</v>
      </c>
      <c r="E233" s="18"/>
      <c r="F233" s="49">
        <v>14266.34</v>
      </c>
      <c r="G233" s="29">
        <f t="shared" si="2"/>
        <v>2211811.9969999949</v>
      </c>
      <c r="H233" s="4"/>
    </row>
    <row r="234" spans="1:8" ht="15.75" x14ac:dyDescent="0.3">
      <c r="A234" s="30">
        <v>41697</v>
      </c>
      <c r="B234" s="31">
        <v>28770767</v>
      </c>
      <c r="C234" s="17" t="s">
        <v>31</v>
      </c>
      <c r="D234" s="19">
        <f t="shared" si="6"/>
        <v>2211811.9969999949</v>
      </c>
      <c r="E234" s="18"/>
      <c r="F234" s="49">
        <v>146636</v>
      </c>
      <c r="G234" s="29">
        <f t="shared" si="2"/>
        <v>2065175.9969999949</v>
      </c>
      <c r="H234" s="4"/>
    </row>
    <row r="235" spans="1:8" ht="15.75" x14ac:dyDescent="0.3">
      <c r="A235" s="30">
        <v>41697</v>
      </c>
      <c r="B235" s="31">
        <v>28770768</v>
      </c>
      <c r="C235" s="17" t="s">
        <v>57</v>
      </c>
      <c r="D235" s="19">
        <f t="shared" si="6"/>
        <v>2065175.9969999949</v>
      </c>
      <c r="E235" s="18"/>
      <c r="F235" s="49">
        <v>600</v>
      </c>
      <c r="G235" s="29">
        <f t="shared" si="2"/>
        <v>2064575.9969999949</v>
      </c>
      <c r="H235" s="4"/>
    </row>
    <row r="236" spans="1:8" ht="15.75" x14ac:dyDescent="0.3">
      <c r="A236" s="30">
        <v>41697</v>
      </c>
      <c r="B236" s="31">
        <v>28770769</v>
      </c>
      <c r="C236" s="17" t="s">
        <v>39</v>
      </c>
      <c r="D236" s="19">
        <f t="shared" si="6"/>
        <v>2064575.9969999949</v>
      </c>
      <c r="E236" s="18"/>
      <c r="F236" s="49">
        <v>4994.96</v>
      </c>
      <c r="G236" s="29">
        <f t="shared" si="2"/>
        <v>2059581.0369999949</v>
      </c>
      <c r="H236" s="4"/>
    </row>
    <row r="237" spans="1:8" ht="15.75" x14ac:dyDescent="0.3">
      <c r="A237" s="30">
        <v>41697</v>
      </c>
      <c r="B237" s="31">
        <v>28770770</v>
      </c>
      <c r="C237" s="17" t="s">
        <v>58</v>
      </c>
      <c r="D237" s="19">
        <f t="shared" si="6"/>
        <v>2059581.0369999949</v>
      </c>
      <c r="E237" s="18"/>
      <c r="F237" s="49">
        <v>180</v>
      </c>
      <c r="G237" s="29">
        <f t="shared" si="2"/>
        <v>2059401.0369999949</v>
      </c>
      <c r="H237" s="4"/>
    </row>
    <row r="238" spans="1:8" ht="15.75" x14ac:dyDescent="0.3">
      <c r="A238" s="30">
        <v>41698</v>
      </c>
      <c r="B238" s="31" t="s">
        <v>44</v>
      </c>
      <c r="C238" s="17" t="s">
        <v>47</v>
      </c>
      <c r="D238" s="19">
        <f t="shared" si="6"/>
        <v>2059401.0369999949</v>
      </c>
      <c r="E238" s="18">
        <f>5720.39+7.47-1568.31-62.18</f>
        <v>4097.3700000000008</v>
      </c>
      <c r="F238" s="49"/>
      <c r="G238" s="29">
        <f t="shared" si="2"/>
        <v>2063498.406999995</v>
      </c>
      <c r="H238" s="4"/>
    </row>
    <row r="239" spans="1:8" ht="15.75" x14ac:dyDescent="0.3">
      <c r="A239" s="30">
        <v>41729</v>
      </c>
      <c r="B239" s="31" t="s">
        <v>44</v>
      </c>
      <c r="C239" s="17" t="s">
        <v>47</v>
      </c>
      <c r="D239" s="19">
        <f t="shared" si="6"/>
        <v>2063498.406999995</v>
      </c>
      <c r="E239" s="18">
        <f>11000+4833.73+15.53-627.33-54.14</f>
        <v>15167.79</v>
      </c>
      <c r="F239" s="49"/>
      <c r="G239" s="29">
        <f t="shared" si="2"/>
        <v>2078666.196999995</v>
      </c>
      <c r="H239" s="4"/>
    </row>
    <row r="240" spans="1:8" ht="15.75" x14ac:dyDescent="0.3">
      <c r="A240" s="30">
        <v>41732</v>
      </c>
      <c r="B240" s="31">
        <v>28825069</v>
      </c>
      <c r="C240" s="17" t="s">
        <v>4</v>
      </c>
      <c r="D240" s="19">
        <f t="shared" si="6"/>
        <v>2078666.196999995</v>
      </c>
      <c r="E240" s="18"/>
      <c r="F240" s="49">
        <v>18058.41</v>
      </c>
      <c r="G240" s="29">
        <f t="shared" si="2"/>
        <v>2060607.7869999951</v>
      </c>
      <c r="H240" s="4"/>
    </row>
    <row r="241" spans="1:8" ht="15.75" x14ac:dyDescent="0.3">
      <c r="A241" s="30">
        <v>41732</v>
      </c>
      <c r="B241" s="31">
        <v>28825070</v>
      </c>
      <c r="C241" s="17" t="s">
        <v>31</v>
      </c>
      <c r="D241" s="19">
        <f t="shared" si="6"/>
        <v>2060607.7869999951</v>
      </c>
      <c r="E241" s="18"/>
      <c r="F241" s="49">
        <v>350249</v>
      </c>
      <c r="G241" s="29">
        <f t="shared" si="2"/>
        <v>1710358.7869999951</v>
      </c>
      <c r="H241" s="4"/>
    </row>
    <row r="242" spans="1:8" ht="15.75" x14ac:dyDescent="0.3">
      <c r="A242" s="30">
        <v>41732</v>
      </c>
      <c r="B242" s="31">
        <v>28825071</v>
      </c>
      <c r="C242" s="17" t="s">
        <v>59</v>
      </c>
      <c r="D242" s="19">
        <f t="shared" si="6"/>
        <v>1710358.7869999951</v>
      </c>
      <c r="E242" s="18"/>
      <c r="F242" s="49">
        <v>1359.98</v>
      </c>
      <c r="G242" s="29">
        <f t="shared" si="2"/>
        <v>1708998.8069999951</v>
      </c>
      <c r="H242" s="4"/>
    </row>
    <row r="243" spans="1:8" ht="15.75" x14ac:dyDescent="0.3">
      <c r="A243" s="30">
        <v>41732</v>
      </c>
      <c r="B243" s="31">
        <v>28825072</v>
      </c>
      <c r="C243" s="17" t="s">
        <v>33</v>
      </c>
      <c r="D243" s="19">
        <f t="shared" si="6"/>
        <v>1708998.8069999951</v>
      </c>
      <c r="E243" s="18"/>
      <c r="F243" s="49">
        <v>196330.1</v>
      </c>
      <c r="G243" s="29">
        <f t="shared" si="2"/>
        <v>1512668.706999995</v>
      </c>
      <c r="H243" s="4"/>
    </row>
    <row r="244" spans="1:8" ht="15.75" x14ac:dyDescent="0.3">
      <c r="A244" s="30">
        <v>41732</v>
      </c>
      <c r="B244" s="31">
        <v>28825073</v>
      </c>
      <c r="C244" s="17" t="s">
        <v>40</v>
      </c>
      <c r="D244" s="19">
        <f t="shared" si="6"/>
        <v>1512668.706999995</v>
      </c>
      <c r="E244" s="18"/>
      <c r="F244" s="49">
        <v>44112.73</v>
      </c>
      <c r="G244" s="29">
        <f t="shared" si="2"/>
        <v>1468555.9769999951</v>
      </c>
      <c r="H244" s="4"/>
    </row>
    <row r="245" spans="1:8" ht="15.75" x14ac:dyDescent="0.3">
      <c r="A245" s="30">
        <v>41732</v>
      </c>
      <c r="B245" s="31">
        <v>28825074</v>
      </c>
      <c r="C245" s="17" t="s">
        <v>4</v>
      </c>
      <c r="D245" s="19">
        <f t="shared" si="6"/>
        <v>1468555.9769999951</v>
      </c>
      <c r="E245" s="18"/>
      <c r="F245" s="49">
        <v>722.95</v>
      </c>
      <c r="G245" s="29">
        <f t="shared" si="2"/>
        <v>1467833.0269999951</v>
      </c>
      <c r="H245" s="4"/>
    </row>
    <row r="246" spans="1:8" ht="15.75" x14ac:dyDescent="0.3">
      <c r="A246" s="30">
        <v>41732</v>
      </c>
      <c r="B246" s="31">
        <v>28825075</v>
      </c>
      <c r="C246" s="17" t="s">
        <v>28</v>
      </c>
      <c r="D246" s="19">
        <f t="shared" si="6"/>
        <v>1467833.0269999951</v>
      </c>
      <c r="E246" s="18"/>
      <c r="F246" s="49">
        <v>198.85</v>
      </c>
      <c r="G246" s="29">
        <f t="shared" si="2"/>
        <v>1467634.176999995</v>
      </c>
      <c r="H246" s="4"/>
    </row>
    <row r="247" spans="1:8" ht="15.75" x14ac:dyDescent="0.3">
      <c r="A247" s="30">
        <v>41732</v>
      </c>
      <c r="B247" s="31">
        <v>28825076</v>
      </c>
      <c r="C247" s="17" t="s">
        <v>60</v>
      </c>
      <c r="D247" s="19">
        <f t="shared" si="6"/>
        <v>1467634.176999995</v>
      </c>
      <c r="E247" s="18"/>
      <c r="F247" s="49">
        <v>1780</v>
      </c>
      <c r="G247" s="29">
        <f t="shared" si="2"/>
        <v>1465854.176999995</v>
      </c>
      <c r="H247" s="4"/>
    </row>
    <row r="248" spans="1:8" ht="15.75" x14ac:dyDescent="0.3">
      <c r="A248" s="30">
        <v>41732</v>
      </c>
      <c r="B248" s="31">
        <v>28825077</v>
      </c>
      <c r="C248" s="17" t="s">
        <v>34</v>
      </c>
      <c r="D248" s="19">
        <f t="shared" si="6"/>
        <v>1465854.176999995</v>
      </c>
      <c r="E248" s="18"/>
      <c r="F248" s="49">
        <v>43840</v>
      </c>
      <c r="G248" s="29">
        <f t="shared" si="2"/>
        <v>1422014.176999995</v>
      </c>
      <c r="H248" s="4"/>
    </row>
    <row r="249" spans="1:8" ht="15.75" x14ac:dyDescent="0.3">
      <c r="A249" s="30">
        <v>41732</v>
      </c>
      <c r="B249" s="31">
        <v>28825067</v>
      </c>
      <c r="C249" s="17" t="s">
        <v>4</v>
      </c>
      <c r="D249" s="19">
        <f t="shared" si="6"/>
        <v>1422014.176999995</v>
      </c>
      <c r="E249" s="18"/>
      <c r="F249" s="49">
        <v>14031.34</v>
      </c>
      <c r="G249" s="29">
        <f t="shared" si="2"/>
        <v>1407982.8369999949</v>
      </c>
      <c r="H249" s="4"/>
    </row>
    <row r="250" spans="1:8" ht="15.75" x14ac:dyDescent="0.3">
      <c r="A250" s="30">
        <v>41732</v>
      </c>
      <c r="B250" s="31">
        <v>28825068</v>
      </c>
      <c r="C250" s="17" t="s">
        <v>4</v>
      </c>
      <c r="D250" s="19">
        <f t="shared" si="6"/>
        <v>1407982.8369999949</v>
      </c>
      <c r="E250" s="18"/>
      <c r="F250" s="49">
        <v>505.77</v>
      </c>
      <c r="G250" s="29">
        <f t="shared" si="2"/>
        <v>1407477.0669999949</v>
      </c>
      <c r="H250" s="4"/>
    </row>
    <row r="251" spans="1:8" ht="15.75" x14ac:dyDescent="0.3">
      <c r="A251" s="30">
        <v>41759</v>
      </c>
      <c r="B251" s="31">
        <v>28867597</v>
      </c>
      <c r="C251" s="17" t="s">
        <v>46</v>
      </c>
      <c r="D251" s="19">
        <f t="shared" si="6"/>
        <v>1407477.0669999949</v>
      </c>
      <c r="E251" s="18"/>
      <c r="F251" s="49">
        <v>203.06</v>
      </c>
      <c r="G251" s="29">
        <f t="shared" si="2"/>
        <v>1407274.0069999949</v>
      </c>
      <c r="H251" s="4"/>
    </row>
    <row r="252" spans="1:8" ht="15.75" x14ac:dyDescent="0.3">
      <c r="A252" s="30">
        <v>41759</v>
      </c>
      <c r="B252" s="31">
        <v>28867598</v>
      </c>
      <c r="C252" s="17" t="s">
        <v>40</v>
      </c>
      <c r="D252" s="19">
        <f t="shared" si="6"/>
        <v>1407274.0069999949</v>
      </c>
      <c r="E252" s="18"/>
      <c r="F252" s="49">
        <v>13446.06</v>
      </c>
      <c r="G252" s="29">
        <f t="shared" si="2"/>
        <v>1393827.9469999948</v>
      </c>
      <c r="H252" s="4"/>
    </row>
    <row r="253" spans="1:8" ht="15.75" x14ac:dyDescent="0.3">
      <c r="A253" s="30">
        <v>41759</v>
      </c>
      <c r="B253" s="31">
        <v>28867599</v>
      </c>
      <c r="C253" s="17" t="s">
        <v>33</v>
      </c>
      <c r="D253" s="19">
        <f t="shared" si="6"/>
        <v>1393827.9469999948</v>
      </c>
      <c r="E253" s="18"/>
      <c r="F253" s="49">
        <v>7447.07</v>
      </c>
      <c r="G253" s="29">
        <f t="shared" si="2"/>
        <v>1386380.8769999947</v>
      </c>
      <c r="H253" s="4"/>
    </row>
    <row r="254" spans="1:8" ht="15.75" x14ac:dyDescent="0.3">
      <c r="A254" s="30">
        <v>41759</v>
      </c>
      <c r="B254" s="31">
        <v>28867600</v>
      </c>
      <c r="C254" s="17" t="s">
        <v>32</v>
      </c>
      <c r="D254" s="19">
        <f t="shared" si="6"/>
        <v>1386380.8769999947</v>
      </c>
      <c r="E254" s="18"/>
      <c r="F254" s="49">
        <v>12544.39</v>
      </c>
      <c r="G254" s="29">
        <f t="shared" si="2"/>
        <v>1373836.4869999948</v>
      </c>
      <c r="H254" s="4"/>
    </row>
    <row r="255" spans="1:8" ht="15.75" x14ac:dyDescent="0.3">
      <c r="A255" s="30">
        <v>41759</v>
      </c>
      <c r="B255" s="31">
        <v>28867601</v>
      </c>
      <c r="C255" s="17" t="s">
        <v>32</v>
      </c>
      <c r="D255" s="19">
        <f t="shared" si="6"/>
        <v>1373836.4869999948</v>
      </c>
      <c r="E255" s="18"/>
      <c r="F255" s="49">
        <v>25407.119999999999</v>
      </c>
      <c r="G255" s="29">
        <f t="shared" si="2"/>
        <v>1348429.3669999947</v>
      </c>
      <c r="H255" s="4"/>
    </row>
    <row r="256" spans="1:8" ht="15.75" x14ac:dyDescent="0.3">
      <c r="A256" s="30">
        <v>41759</v>
      </c>
      <c r="B256" s="31">
        <v>28867602</v>
      </c>
      <c r="C256" s="17" t="s">
        <v>61</v>
      </c>
      <c r="D256" s="19">
        <f t="shared" si="6"/>
        <v>1348429.3669999947</v>
      </c>
      <c r="E256" s="18"/>
      <c r="F256" s="49">
        <v>4713</v>
      </c>
      <c r="G256" s="29">
        <f t="shared" si="2"/>
        <v>1343716.3669999947</v>
      </c>
      <c r="H256" s="4"/>
    </row>
    <row r="257" spans="1:8" ht="15.75" x14ac:dyDescent="0.3">
      <c r="A257" s="30">
        <v>41759</v>
      </c>
      <c r="B257" s="31">
        <v>28867603</v>
      </c>
      <c r="C257" s="17" t="s">
        <v>39</v>
      </c>
      <c r="D257" s="19">
        <f t="shared" si="6"/>
        <v>1343716.3669999947</v>
      </c>
      <c r="E257" s="18"/>
      <c r="F257" s="49">
        <v>4994.96</v>
      </c>
      <c r="G257" s="29">
        <f t="shared" si="2"/>
        <v>1338721.4069999948</v>
      </c>
      <c r="H257" s="4"/>
    </row>
    <row r="258" spans="1:8" ht="15.75" x14ac:dyDescent="0.3">
      <c r="A258" s="30">
        <v>41759</v>
      </c>
      <c r="B258" s="31" t="s">
        <v>44</v>
      </c>
      <c r="C258" s="17" t="s">
        <v>47</v>
      </c>
      <c r="D258" s="19">
        <f t="shared" si="6"/>
        <v>1338721.4069999948</v>
      </c>
      <c r="E258" s="18">
        <f>67.6-25.71</f>
        <v>41.889999999999993</v>
      </c>
      <c r="F258" s="49"/>
      <c r="G258" s="29">
        <f t="shared" si="2"/>
        <v>1338763.2969999947</v>
      </c>
      <c r="H258" s="4"/>
    </row>
    <row r="259" spans="1:8" ht="15.75" x14ac:dyDescent="0.3">
      <c r="A259" s="30"/>
      <c r="B259" s="31"/>
      <c r="C259" s="17"/>
      <c r="D259" s="19">
        <f t="shared" si="6"/>
        <v>1338763.2969999947</v>
      </c>
      <c r="E259" s="18"/>
      <c r="F259" s="49"/>
      <c r="G259" s="29">
        <f t="shared" si="2"/>
        <v>1338763.2969999947</v>
      </c>
      <c r="H259" s="4"/>
    </row>
    <row r="260" spans="1:8" ht="15.75" x14ac:dyDescent="0.3">
      <c r="A260" s="30"/>
      <c r="B260" s="31"/>
      <c r="C260" s="17"/>
      <c r="D260" s="19">
        <f t="shared" si="6"/>
        <v>1338763.2969999947</v>
      </c>
      <c r="E260" s="18"/>
      <c r="F260" s="49"/>
      <c r="G260" s="29">
        <f t="shared" si="2"/>
        <v>1338763.2969999947</v>
      </c>
      <c r="H260" s="4"/>
    </row>
    <row r="261" spans="1:8" ht="15.75" x14ac:dyDescent="0.3">
      <c r="A261" s="30"/>
      <c r="B261" s="31"/>
      <c r="C261" s="17"/>
      <c r="D261" s="19">
        <f t="shared" si="6"/>
        <v>1338763.2969999947</v>
      </c>
      <c r="E261" s="18"/>
      <c r="F261" s="49"/>
      <c r="G261" s="29">
        <f t="shared" ref="G261:G262" si="7">SUM(D261+E261-F261)</f>
        <v>1338763.2969999947</v>
      </c>
      <c r="H261" s="4"/>
    </row>
    <row r="262" spans="1:8" ht="15.75" x14ac:dyDescent="0.3">
      <c r="A262" s="30"/>
      <c r="B262" s="31"/>
      <c r="C262" s="17"/>
      <c r="D262" s="19">
        <f t="shared" si="6"/>
        <v>1338763.2969999947</v>
      </c>
      <c r="E262" s="18"/>
      <c r="F262" s="49"/>
      <c r="G262" s="29">
        <f t="shared" si="7"/>
        <v>1338763.2969999947</v>
      </c>
      <c r="H262" s="4"/>
    </row>
    <row r="263" spans="1:8" ht="15.75" x14ac:dyDescent="0.3">
      <c r="A263" s="30"/>
      <c r="B263" s="31"/>
      <c r="C263" s="17"/>
      <c r="D263" s="19">
        <f t="shared" si="6"/>
        <v>1338763.2969999947</v>
      </c>
      <c r="E263" s="18"/>
      <c r="F263" s="49"/>
      <c r="G263" s="29">
        <f t="shared" si="2"/>
        <v>1338763.2969999947</v>
      </c>
      <c r="H263" s="4"/>
    </row>
    <row r="264" spans="1:8" ht="15.75" x14ac:dyDescent="0.3">
      <c r="A264" s="30"/>
      <c r="B264" s="31"/>
      <c r="C264" s="17"/>
      <c r="D264" s="19">
        <f t="shared" si="6"/>
        <v>1338763.2969999947</v>
      </c>
      <c r="E264" s="18"/>
      <c r="F264" s="49"/>
      <c r="G264" s="29">
        <f t="shared" si="2"/>
        <v>1338763.2969999947</v>
      </c>
      <c r="H264" s="4"/>
    </row>
    <row r="265" spans="1:8" ht="15.75" x14ac:dyDescent="0.3">
      <c r="A265" s="30"/>
      <c r="B265" s="31"/>
      <c r="C265" s="17"/>
      <c r="D265" s="19">
        <f t="shared" si="6"/>
        <v>1338763.2969999947</v>
      </c>
      <c r="E265" s="18"/>
      <c r="F265" s="49"/>
      <c r="G265" s="29">
        <f t="shared" si="2"/>
        <v>1338763.2969999947</v>
      </c>
      <c r="H265" s="4"/>
    </row>
    <row r="266" spans="1:8" ht="15.75" x14ac:dyDescent="0.3">
      <c r="A266" s="30"/>
      <c r="B266" s="31"/>
      <c r="C266" s="17"/>
      <c r="D266" s="19">
        <f t="shared" si="6"/>
        <v>1338763.2969999947</v>
      </c>
      <c r="E266" s="18"/>
      <c r="F266" s="49"/>
      <c r="G266" s="29">
        <f t="shared" si="2"/>
        <v>1338763.2969999947</v>
      </c>
      <c r="H266" s="4"/>
    </row>
    <row r="267" spans="1:8" ht="15.75" x14ac:dyDescent="0.3">
      <c r="A267" s="30"/>
      <c r="B267" s="31"/>
      <c r="C267" s="17"/>
      <c r="D267" s="19">
        <f t="shared" si="6"/>
        <v>1338763.2969999947</v>
      </c>
      <c r="E267" s="18"/>
      <c r="F267" s="49"/>
      <c r="G267" s="29">
        <f t="shared" si="2"/>
        <v>1338763.2969999947</v>
      </c>
      <c r="H267" s="4"/>
    </row>
    <row r="268" spans="1:8" ht="15.75" x14ac:dyDescent="0.3">
      <c r="A268" s="30"/>
      <c r="B268" s="31"/>
      <c r="C268" s="17"/>
      <c r="D268" s="19">
        <f t="shared" si="6"/>
        <v>1338763.2969999947</v>
      </c>
      <c r="E268" s="18"/>
      <c r="F268" s="49"/>
      <c r="G268" s="29">
        <f t="shared" si="2"/>
        <v>1338763.2969999947</v>
      </c>
      <c r="H268" s="4"/>
    </row>
    <row r="269" spans="1:8" ht="15.75" x14ac:dyDescent="0.3">
      <c r="A269" s="30"/>
      <c r="B269" s="31"/>
      <c r="C269" s="17"/>
      <c r="D269" s="19">
        <f t="shared" si="6"/>
        <v>1338763.2969999947</v>
      </c>
      <c r="E269" s="18"/>
      <c r="F269" s="49"/>
      <c r="G269" s="29">
        <f t="shared" si="2"/>
        <v>1338763.2969999947</v>
      </c>
      <c r="H269" s="4"/>
    </row>
    <row r="270" spans="1:8" ht="15.75" x14ac:dyDescent="0.3">
      <c r="A270" s="30"/>
      <c r="B270" s="31"/>
      <c r="C270" s="17"/>
      <c r="D270" s="19">
        <f t="shared" si="6"/>
        <v>1338763.2969999947</v>
      </c>
      <c r="E270" s="18"/>
      <c r="F270" s="49"/>
      <c r="G270" s="29">
        <f t="shared" si="2"/>
        <v>1338763.2969999947</v>
      </c>
      <c r="H270" s="4"/>
    </row>
    <row r="271" spans="1:8" ht="15.75" x14ac:dyDescent="0.3">
      <c r="A271" s="30"/>
      <c r="B271" s="31"/>
      <c r="C271" s="17"/>
      <c r="D271" s="19">
        <f t="shared" si="6"/>
        <v>1338763.2969999947</v>
      </c>
      <c r="E271" s="18"/>
      <c r="F271" s="49"/>
      <c r="G271" s="29">
        <f t="shared" si="2"/>
        <v>1338763.2969999947</v>
      </c>
    </row>
    <row r="272" spans="1:8" ht="15.75" x14ac:dyDescent="0.3">
      <c r="A272" s="30"/>
      <c r="B272" s="31"/>
      <c r="C272" s="17"/>
      <c r="D272" s="19">
        <f t="shared" si="6"/>
        <v>1338763.2969999947</v>
      </c>
      <c r="E272" s="18"/>
      <c r="F272" s="49"/>
      <c r="G272" s="29">
        <f t="shared" si="2"/>
        <v>1338763.2969999947</v>
      </c>
    </row>
    <row r="273" spans="1:7" s="2" customFormat="1" ht="15.75" x14ac:dyDescent="0.3">
      <c r="A273" s="30"/>
      <c r="B273" s="31"/>
      <c r="C273" s="17"/>
      <c r="D273" s="19">
        <f t="shared" si="6"/>
        <v>1338763.2969999947</v>
      </c>
      <c r="E273" s="18"/>
      <c r="F273" s="49"/>
      <c r="G273" s="29">
        <f t="shared" si="2"/>
        <v>1338763.2969999947</v>
      </c>
    </row>
    <row r="274" spans="1:7" ht="18" customHeight="1" x14ac:dyDescent="0.3">
      <c r="A274" s="32"/>
      <c r="B274" s="31"/>
      <c r="C274" s="33"/>
      <c r="D274" s="19">
        <f>G273</f>
        <v>1338763.2969999947</v>
      </c>
      <c r="E274" s="34"/>
      <c r="F274" s="49"/>
      <c r="G274" s="29">
        <f>SUM(D274+E274-F274)</f>
        <v>1338763.2969999947</v>
      </c>
    </row>
    <row r="275" spans="1:7" ht="17.25" thickBot="1" x14ac:dyDescent="0.35">
      <c r="A275" s="35"/>
      <c r="B275" s="52"/>
      <c r="C275" s="36" t="s">
        <v>3</v>
      </c>
      <c r="D275" s="37">
        <f>D274</f>
        <v>1338763.2969999947</v>
      </c>
      <c r="E275" s="37"/>
      <c r="F275" s="37"/>
      <c r="G275" s="38">
        <f>SUM(D275+E275-F275)</f>
        <v>1338763.2969999947</v>
      </c>
    </row>
    <row r="276" spans="1:7" ht="15.75" thickTop="1" x14ac:dyDescent="0.3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admin</cp:lastModifiedBy>
  <cp:lastPrinted>2013-05-28T19:36:23Z</cp:lastPrinted>
  <dcterms:created xsi:type="dcterms:W3CDTF">2010-12-15T16:50:46Z</dcterms:created>
  <dcterms:modified xsi:type="dcterms:W3CDTF">2014-05-20T12:49:59Z</dcterms:modified>
</cp:coreProperties>
</file>