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Res.2009-2010'!$BI$8:$BR$756</definedName>
    <definedName name="_xlnm.Print_Area" localSheetId="1">'(2) B &amp; G ENCUMBRANCES'!$A$459:$BC$738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N734" i="2" l="1"/>
  <c r="BN735" i="2" l="1"/>
  <c r="BM735" i="2"/>
  <c r="BQ732" i="2"/>
  <c r="BQ733" i="2"/>
  <c r="BQ734" i="2"/>
  <c r="BL733" i="2"/>
  <c r="BL734" i="2" s="1"/>
  <c r="BL735" i="2" s="1"/>
  <c r="BK734" i="2"/>
  <c r="BK735" i="2"/>
  <c r="BK736" i="2" s="1"/>
  <c r="BM734" i="2"/>
  <c r="BQ735" i="2" l="1"/>
  <c r="BL736" i="2"/>
  <c r="BQ736" i="2" s="1"/>
  <c r="BE732" i="9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37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49" i="2"/>
  <c r="BO749" i="2"/>
  <c r="BO748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33" i="9"/>
  <c r="BD459" i="9"/>
  <c r="BD4" i="9"/>
  <c r="BE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36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36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36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36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36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43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48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47" i="2"/>
  <c r="BO747" i="2"/>
  <c r="BO754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46" i="2"/>
  <c r="BO746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45" i="2"/>
  <c r="BO745" i="2"/>
  <c r="BO752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44" i="2"/>
  <c r="BP744" i="2"/>
  <c r="BO751" i="2" s="1"/>
  <c r="BS150" i="2"/>
  <c r="S7" i="9"/>
  <c r="S4" i="9"/>
  <c r="N4" i="9"/>
  <c r="BR739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42" i="2"/>
  <c r="BN743" i="2"/>
  <c r="BP743" i="2"/>
  <c r="BO743" i="2"/>
  <c r="BP742" i="2"/>
  <c r="BO742" i="2"/>
  <c r="BM742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55" i="2"/>
  <c r="AE5" i="9"/>
  <c r="D13" i="2"/>
  <c r="D11" i="9" s="1"/>
  <c r="AI5" i="9"/>
  <c r="AL4" i="9"/>
  <c r="AU13" i="2"/>
  <c r="AU736" i="2" s="1"/>
  <c r="E5" i="9"/>
  <c r="X5" i="9"/>
  <c r="T13" i="2"/>
  <c r="T11" i="9" s="1"/>
  <c r="AN13" i="2"/>
  <c r="AN11" i="9" s="1"/>
  <c r="H736" i="2"/>
  <c r="AV4" i="9"/>
  <c r="C736" i="2"/>
  <c r="AC736" i="2"/>
  <c r="AA5" i="9"/>
  <c r="AK4" i="9"/>
  <c r="AQ4" i="9"/>
  <c r="AV13" i="2"/>
  <c r="AV736" i="2"/>
  <c r="R5" i="9"/>
  <c r="AS13" i="2"/>
  <c r="AS11" i="9" s="1"/>
  <c r="I736" i="2"/>
  <c r="E736" i="2"/>
  <c r="AR4" i="9"/>
  <c r="BC11" i="9"/>
  <c r="BC736" i="2"/>
  <c r="X11" i="9"/>
  <c r="N736" i="2"/>
  <c r="M13" i="2"/>
  <c r="AR13" i="2"/>
  <c r="AR11" i="9"/>
  <c r="AR506" i="9"/>
  <c r="BM744" i="2"/>
  <c r="BC4" i="9"/>
  <c r="BB736" i="2"/>
  <c r="AT4" i="9"/>
  <c r="AJ13" i="2"/>
  <c r="AJ11" i="9"/>
  <c r="S13" i="2"/>
  <c r="S11" i="9"/>
  <c r="AP13" i="2"/>
  <c r="AP11" i="9"/>
  <c r="BN749" i="2"/>
  <c r="BM756" i="2" s="1"/>
  <c r="W736" i="2"/>
  <c r="W11" i="9"/>
  <c r="F736" i="2"/>
  <c r="AM736" i="2"/>
  <c r="B736" i="2"/>
  <c r="BB11" i="9"/>
  <c r="AT505" i="9"/>
  <c r="AD13" i="2"/>
  <c r="AD11" i="9" s="1"/>
  <c r="K115" i="9"/>
  <c r="J13" i="2"/>
  <c r="E11" i="9"/>
  <c r="AP4" i="9"/>
  <c r="BM749" i="2"/>
  <c r="BO756" i="2"/>
  <c r="S736" i="2"/>
  <c r="AN480" i="9"/>
  <c r="AE433" i="9"/>
  <c r="AB11" i="9"/>
  <c r="AA346" i="9"/>
  <c r="AA736" i="2"/>
  <c r="Y4" i="9"/>
  <c r="Y13" i="2"/>
  <c r="Y11" i="9" s="1"/>
  <c r="U165" i="9"/>
  <c r="AY564" i="9"/>
  <c r="BN748" i="2"/>
  <c r="AL736" i="2"/>
  <c r="G103" i="9"/>
  <c r="G736" i="2"/>
  <c r="BM746" i="2"/>
  <c r="AK736" i="2"/>
  <c r="AK427" i="9"/>
  <c r="BN745" i="2"/>
  <c r="AF13" i="2"/>
  <c r="AF11" i="9" s="1"/>
  <c r="AF5" i="9"/>
  <c r="O13" i="2"/>
  <c r="O11" i="9" s="1"/>
  <c r="O5" i="9"/>
  <c r="BM747" i="2"/>
  <c r="L11" i="9"/>
  <c r="BE11" i="9"/>
  <c r="BD11" i="9"/>
  <c r="D736" i="2"/>
  <c r="AR736" i="2"/>
  <c r="AU11" i="9"/>
  <c r="AP736" i="2"/>
  <c r="AN736" i="2"/>
  <c r="AJ736" i="2"/>
  <c r="J11" i="9"/>
  <c r="J736" i="2"/>
  <c r="O736" i="2"/>
  <c r="Q736" i="2"/>
  <c r="Q11" i="9"/>
  <c r="P13" i="2"/>
  <c r="P5" i="9"/>
  <c r="AT556" i="9"/>
  <c r="AW11" i="9"/>
  <c r="AW736" i="2"/>
  <c r="AQ561" i="9"/>
  <c r="AQ736" i="2"/>
  <c r="T310" i="9"/>
  <c r="T736" i="2"/>
  <c r="R11" i="9"/>
  <c r="R736" i="2"/>
  <c r="Y736" i="2"/>
  <c r="M11" i="9"/>
  <c r="M736" i="2"/>
  <c r="AH13" i="2"/>
  <c r="AH11" i="9" s="1"/>
  <c r="AH5" i="9"/>
  <c r="AE11" i="9"/>
  <c r="AE736" i="2"/>
  <c r="K736" i="2"/>
  <c r="K99" i="9"/>
  <c r="AS736" i="2"/>
  <c r="AV11" i="9"/>
  <c r="BN747" i="2"/>
  <c r="BM754" i="2" s="1"/>
  <c r="BN746" i="2"/>
  <c r="BM753" i="2" s="1"/>
  <c r="AF736" i="2"/>
  <c r="BM748" i="2"/>
  <c r="BM755" i="2" s="1"/>
  <c r="BN744" i="2"/>
  <c r="BM751" i="2" s="1"/>
  <c r="Z13" i="2"/>
  <c r="BM745" i="2"/>
  <c r="BM752" i="2" s="1"/>
  <c r="AO13" i="2"/>
  <c r="AH736" i="2"/>
  <c r="P11" i="9"/>
  <c r="Z11" i="9"/>
  <c r="Z736" i="2"/>
  <c r="P736" i="2"/>
  <c r="BE736" i="2" l="1"/>
  <c r="BD736" i="2"/>
  <c r="AT736" i="2"/>
  <c r="AY736" i="2"/>
  <c r="AZ736" i="2"/>
  <c r="BA11" i="9"/>
  <c r="BA734" i="9" s="1"/>
  <c r="BA736" i="2"/>
  <c r="N734" i="9"/>
  <c r="AM734" i="9"/>
  <c r="S734" i="9"/>
  <c r="S735" i="9" s="1"/>
  <c r="AX734" i="9"/>
  <c r="AL734" i="9"/>
  <c r="BE734" i="9"/>
  <c r="O734" i="9"/>
  <c r="O735" i="9" s="1"/>
  <c r="AY734" i="9"/>
  <c r="B734" i="9"/>
  <c r="B735" i="9" s="1"/>
  <c r="X734" i="9"/>
  <c r="AU734" i="9"/>
  <c r="G734" i="9"/>
  <c r="G735" i="9" s="1"/>
  <c r="AG734" i="9"/>
  <c r="E734" i="9"/>
  <c r="E735" i="9" s="1"/>
  <c r="D734" i="9"/>
  <c r="D735" i="9" s="1"/>
  <c r="AD736" i="2"/>
  <c r="AB734" i="9"/>
  <c r="BB734" i="9"/>
  <c r="W734" i="9"/>
  <c r="BQ15" i="2"/>
  <c r="Q734" i="9"/>
  <c r="Q735" i="9" s="1"/>
  <c r="BD734" i="9"/>
  <c r="BC734" i="9"/>
  <c r="AC734" i="9"/>
  <c r="AF734" i="9"/>
  <c r="Y734" i="9"/>
  <c r="AS734" i="9"/>
  <c r="I734" i="9"/>
  <c r="I735" i="9" s="1"/>
  <c r="F734" i="9"/>
  <c r="F735" i="9" s="1"/>
  <c r="AT734" i="9"/>
  <c r="K734" i="9"/>
  <c r="K735" i="9" s="1"/>
  <c r="AP734" i="9"/>
  <c r="AJ734" i="9"/>
  <c r="AZ734" i="9"/>
  <c r="P734" i="9"/>
  <c r="P735" i="9" s="1"/>
  <c r="AV734" i="9"/>
  <c r="R734" i="9"/>
  <c r="R735" i="9" s="1"/>
  <c r="AW734" i="9"/>
  <c r="AK734" i="9"/>
  <c r="AA734" i="9"/>
  <c r="H734" i="9"/>
  <c r="H735" i="9" s="1"/>
  <c r="J734" i="9"/>
  <c r="J735" i="9" s="1"/>
  <c r="C734" i="9"/>
  <c r="C735" i="9" s="1"/>
  <c r="AH734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34" i="9"/>
  <c r="AE734" i="9"/>
  <c r="M734" i="9"/>
  <c r="M735" i="9" s="1"/>
  <c r="AQ734" i="9"/>
  <c r="AI736" i="2"/>
  <c r="L734" i="9"/>
  <c r="L735" i="9" s="1"/>
  <c r="AD734" i="9"/>
  <c r="AR734" i="9"/>
  <c r="AN734" i="9"/>
  <c r="AI734" i="9"/>
  <c r="AO11" i="9"/>
  <c r="AO734" i="9" s="1"/>
  <c r="AO736" i="2"/>
  <c r="T734" i="9"/>
  <c r="T735" i="9" s="1"/>
  <c r="BO753" i="2"/>
  <c r="V11" i="9"/>
  <c r="V734" i="9" s="1"/>
  <c r="V736" i="2"/>
  <c r="U13" i="2"/>
  <c r="U5" i="9"/>
  <c r="BL719" i="2" l="1"/>
  <c r="BL720" i="2" s="1"/>
  <c r="BL721" i="2" s="1"/>
  <c r="BL722" i="2" s="1"/>
  <c r="BL723" i="2" s="1"/>
  <c r="BQ18" i="2"/>
  <c r="BK19" i="2"/>
  <c r="BQ17" i="2"/>
  <c r="U11" i="9"/>
  <c r="U734" i="9" s="1"/>
  <c r="U736" i="2"/>
  <c r="BF737" i="2" s="1"/>
  <c r="U735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Q19" i="2"/>
  <c r="BK20" i="2"/>
  <c r="BE735" i="9"/>
  <c r="BK21" i="2" l="1"/>
  <c r="BQ20" i="2"/>
  <c r="BL737" i="2"/>
  <c r="BQ737" i="2"/>
  <c r="BG737" i="2"/>
  <c r="BQ21" i="2" l="1"/>
  <c r="BK22" i="2"/>
  <c r="BR737" i="2"/>
  <c r="BL738" i="2"/>
  <c r="BL740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K733" i="2" l="1"/>
  <c r="BR736" i="2" l="1"/>
  <c r="BK738" i="2"/>
  <c r="BK740" i="2" l="1"/>
  <c r="BQ740" i="2" s="1"/>
  <c r="BR740" i="2" s="1"/>
  <c r="BQ738" i="2"/>
  <c r="BR738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<sst xmlns="http://schemas.openxmlformats.org/spreadsheetml/2006/main" count="1146" uniqueCount="524">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</sst>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56"/>
  <sheetViews>
    <sheetView tabSelected="1" topLeftCell="BL1" zoomScaleNormal="100" workbookViewId="0">
      <pane ySplit="13" topLeftCell="A723" activePane="bottomLeft" state="frozen"/>
      <selection pane="bottomLeft" activeCell="BN735" sqref="BN73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7888.31+9447.63+305197.2+10000+3356+3573.75+73360+48330.4+379+1928</f>
        <v>463460.29000000004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3" t="s">
        <v>85</v>
      </c>
      <c r="BJ8" s="254"/>
      <c r="BK8" s="254"/>
      <c r="BL8" s="254"/>
      <c r="BM8" s="254"/>
      <c r="BN8" s="254"/>
      <c r="BO8" s="254"/>
      <c r="BP8" s="254"/>
      <c r="BQ8" s="255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4" t="s">
        <v>106</v>
      </c>
      <c r="B10" s="267" t="s">
        <v>108</v>
      </c>
      <c r="C10" s="267" t="s">
        <v>118</v>
      </c>
      <c r="D10" s="267" t="s">
        <v>119</v>
      </c>
      <c r="E10" s="267" t="s">
        <v>121</v>
      </c>
      <c r="F10" s="267" t="s">
        <v>122</v>
      </c>
      <c r="G10" s="267" t="s">
        <v>178</v>
      </c>
      <c r="H10" s="267" t="s">
        <v>124</v>
      </c>
      <c r="I10" s="267" t="s">
        <v>125</v>
      </c>
      <c r="J10" s="268" t="s">
        <v>126</v>
      </c>
      <c r="K10" s="267" t="s">
        <v>127</v>
      </c>
      <c r="L10" s="267" t="s">
        <v>129</v>
      </c>
      <c r="M10" s="268" t="s">
        <v>128</v>
      </c>
      <c r="N10" s="267" t="s">
        <v>130</v>
      </c>
      <c r="O10" s="268" t="s">
        <v>131</v>
      </c>
      <c r="P10" s="268" t="s">
        <v>133</v>
      </c>
      <c r="Q10" s="268" t="s">
        <v>86</v>
      </c>
      <c r="R10" s="268" t="s">
        <v>144</v>
      </c>
      <c r="S10" s="268" t="s">
        <v>257</v>
      </c>
      <c r="T10" s="163"/>
      <c r="U10" s="268" t="s">
        <v>135</v>
      </c>
      <c r="V10" s="268" t="s">
        <v>188</v>
      </c>
      <c r="W10" s="268" t="s">
        <v>253</v>
      </c>
      <c r="X10" s="268" t="s">
        <v>229</v>
      </c>
      <c r="Y10" s="268" t="s">
        <v>255</v>
      </c>
      <c r="Z10" s="268" t="s">
        <v>209</v>
      </c>
      <c r="AA10" s="268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59" t="s">
        <v>84</v>
      </c>
      <c r="BJ10" s="260"/>
      <c r="BK10" s="260"/>
      <c r="BL10" s="260"/>
      <c r="BM10" s="260"/>
      <c r="BN10" s="260"/>
      <c r="BO10" s="260"/>
      <c r="BP10" s="260"/>
      <c r="BQ10" s="261"/>
      <c r="BR10" s="241"/>
    </row>
    <row r="11" spans="1:72" ht="9" customHeight="1" thickBot="1">
      <c r="A11" s="265"/>
      <c r="B11" s="267"/>
      <c r="C11" s="267"/>
      <c r="D11" s="267"/>
      <c r="E11" s="267"/>
      <c r="F11" s="267"/>
      <c r="G11" s="267"/>
      <c r="H11" s="267"/>
      <c r="I11" s="267"/>
      <c r="J11" s="268"/>
      <c r="K11" s="267"/>
      <c r="L11" s="267"/>
      <c r="M11" s="268"/>
      <c r="N11" s="267"/>
      <c r="O11" s="268"/>
      <c r="P11" s="268"/>
      <c r="Q11" s="268"/>
      <c r="R11" s="268"/>
      <c r="S11" s="268"/>
      <c r="T11" s="163"/>
      <c r="U11" s="268"/>
      <c r="V11" s="268"/>
      <c r="W11" s="268"/>
      <c r="X11" s="268"/>
      <c r="Y11" s="268"/>
      <c r="Z11" s="268"/>
      <c r="AA11" s="268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6"/>
      <c r="B12" s="267"/>
      <c r="C12" s="267"/>
      <c r="D12" s="267"/>
      <c r="E12" s="267"/>
      <c r="F12" s="267"/>
      <c r="G12" s="267"/>
      <c r="H12" s="267"/>
      <c r="I12" s="267"/>
      <c r="J12" s="268"/>
      <c r="K12" s="267"/>
      <c r="L12" s="267"/>
      <c r="M12" s="268"/>
      <c r="N12" s="267"/>
      <c r="O12" s="268"/>
      <c r="P12" s="268"/>
      <c r="Q12" s="268"/>
      <c r="R12" s="268"/>
      <c r="S12" s="268"/>
      <c r="T12" s="163"/>
      <c r="U12" s="268"/>
      <c r="V12" s="268"/>
      <c r="W12" s="268"/>
      <c r="X12" s="268"/>
      <c r="Y12" s="268"/>
      <c r="Z12" s="268"/>
      <c r="AA12" s="268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5" t="s">
        <v>5</v>
      </c>
      <c r="BL12" s="276"/>
      <c r="BM12" s="262" t="s">
        <v>7</v>
      </c>
      <c r="BN12" s="263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36" si="35">SUM(BK635+BL635+BM635+BN635-BO635-BP635)</f>
        <v>601995.89000000118</v>
      </c>
      <c r="BR635" s="244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1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4"/>
      <c r="BS721" s="149"/>
      <c r="BT721" s="112"/>
      <c r="BU721" s="2"/>
    </row>
    <row r="722" spans="1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4"/>
      <c r="BS722" s="149"/>
      <c r="BT722" s="112"/>
      <c r="BU722" s="2"/>
    </row>
    <row r="723" spans="1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4"/>
      <c r="BS723" s="149"/>
      <c r="BT723" s="112" t="s">
        <v>521</v>
      </c>
      <c r="BU723" s="2"/>
    </row>
    <row r="724" spans="1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36" si="39">SUM(BK723+BM723-BO723)</f>
        <v>134383.39500000139</v>
      </c>
      <c r="BL724" s="75">
        <f t="shared" ref="BL724:BL736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4"/>
      <c r="BS724" s="149"/>
      <c r="BT724" s="112"/>
      <c r="BU724" s="2"/>
    </row>
    <row r="725" spans="1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4"/>
      <c r="BS725" s="149"/>
      <c r="BT725" s="112"/>
      <c r="BU725" s="2"/>
    </row>
    <row r="726" spans="1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4"/>
      <c r="BS726" s="149"/>
      <c r="BT726" s="112"/>
      <c r="BU726" s="2"/>
    </row>
    <row r="727" spans="1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4"/>
      <c r="BS727" s="149"/>
      <c r="BT727" s="112"/>
      <c r="BU727" s="2"/>
    </row>
    <row r="728" spans="1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4"/>
      <c r="BS728" s="149"/>
      <c r="BT728" s="112"/>
      <c r="BU728" s="2"/>
    </row>
    <row r="729" spans="1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4"/>
      <c r="BS729" s="149"/>
      <c r="BT729" s="112"/>
      <c r="BU729" s="2"/>
    </row>
    <row r="730" spans="1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4"/>
      <c r="BS730" s="149"/>
      <c r="BT730" s="112"/>
      <c r="BU730" s="2"/>
    </row>
    <row r="731" spans="1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4"/>
      <c r="BS731" s="149"/>
      <c r="BT731" s="112"/>
      <c r="BU731" s="2"/>
    </row>
    <row r="732" spans="1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4"/>
      <c r="BS732" s="149"/>
      <c r="BT732" s="112"/>
      <c r="BU732" s="2"/>
    </row>
    <row r="733" spans="1:73" ht="15.75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4"/>
      <c r="BS733" s="149"/>
      <c r="BT733" s="112"/>
      <c r="BU733" s="2"/>
    </row>
    <row r="734" spans="1:73" ht="15.75">
      <c r="C734" s="45"/>
      <c r="D734" s="45"/>
      <c r="E734" s="50"/>
      <c r="F734" s="50"/>
      <c r="G734" s="45"/>
      <c r="H734" s="45"/>
      <c r="I734" s="45"/>
      <c r="J734" s="54"/>
      <c r="K734" s="51"/>
      <c r="M734" s="50"/>
      <c r="N734" s="45"/>
      <c r="O734" s="54"/>
      <c r="P734" s="50"/>
      <c r="Q734" s="54"/>
      <c r="R734" s="173"/>
      <c r="S734" s="173"/>
      <c r="T734" s="17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I734" s="145">
        <v>40420</v>
      </c>
      <c r="BJ734" s="77" t="s">
        <v>485</v>
      </c>
      <c r="BK734" s="190">
        <f t="shared" si="39"/>
        <v>134478.41500000138</v>
      </c>
      <c r="BL734" s="75">
        <f t="shared" si="40"/>
        <v>1006755.5950000001</v>
      </c>
      <c r="BM734" s="189">
        <f>239.78/2</f>
        <v>119.89</v>
      </c>
      <c r="BN734" s="189">
        <f>239.78/2</f>
        <v>119.89</v>
      </c>
      <c r="BO734" s="189"/>
      <c r="BP734" s="189"/>
      <c r="BQ734" s="191">
        <f t="shared" si="35"/>
        <v>1141473.7900000012</v>
      </c>
      <c r="BR734" s="244"/>
      <c r="BS734" s="149"/>
      <c r="BT734" s="112"/>
      <c r="BU734" s="2"/>
    </row>
    <row r="735" spans="1:73" ht="16.5" thickBot="1">
      <c r="C735" s="45"/>
      <c r="D735" s="45"/>
      <c r="E735" s="50"/>
      <c r="F735" s="50"/>
      <c r="G735" s="45"/>
      <c r="H735" s="45"/>
      <c r="I735" s="45"/>
      <c r="J735" s="54"/>
      <c r="K735" s="51"/>
      <c r="M735" s="50"/>
      <c r="N735" s="45"/>
      <c r="O735" s="54"/>
      <c r="P735" s="50"/>
      <c r="Q735" s="54"/>
      <c r="R735" s="173"/>
      <c r="S735" s="173"/>
      <c r="T735" s="173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I735" s="145">
        <v>40420</v>
      </c>
      <c r="BJ735" s="77" t="s">
        <v>439</v>
      </c>
      <c r="BK735" s="190">
        <f t="shared" si="39"/>
        <v>134598.30500000139</v>
      </c>
      <c r="BL735" s="75">
        <f t="shared" si="40"/>
        <v>1006875.4850000001</v>
      </c>
      <c r="BM735" s="189">
        <f>-85/2</f>
        <v>-42.5</v>
      </c>
      <c r="BN735" s="189">
        <f>-85/2</f>
        <v>-42.5</v>
      </c>
      <c r="BO735" s="189"/>
      <c r="BP735" s="189"/>
      <c r="BQ735" s="191">
        <f t="shared" si="35"/>
        <v>1141388.7900000014</v>
      </c>
      <c r="BR735" s="244"/>
      <c r="BS735" s="149"/>
      <c r="BT735" s="112"/>
      <c r="BU735" s="2"/>
    </row>
    <row r="736" spans="1:73" s="30" customFormat="1" ht="16.5" thickBot="1">
      <c r="A736" s="50"/>
      <c r="B736" s="122">
        <f t="shared" ref="B736:AG736" si="41">SUM(B13:B717)</f>
        <v>0</v>
      </c>
      <c r="C736" s="122">
        <f t="shared" si="41"/>
        <v>0</v>
      </c>
      <c r="D736" s="122">
        <f t="shared" si="41"/>
        <v>0</v>
      </c>
      <c r="E736" s="122">
        <f t="shared" si="41"/>
        <v>0</v>
      </c>
      <c r="F736" s="122">
        <f t="shared" si="41"/>
        <v>0</v>
      </c>
      <c r="G736" s="122">
        <f t="shared" si="41"/>
        <v>0</v>
      </c>
      <c r="H736" s="122">
        <f t="shared" si="41"/>
        <v>0</v>
      </c>
      <c r="I736" s="122">
        <f t="shared" si="41"/>
        <v>0</v>
      </c>
      <c r="J736" s="122">
        <f t="shared" si="41"/>
        <v>0</v>
      </c>
      <c r="K736" s="122">
        <f t="shared" si="41"/>
        <v>0</v>
      </c>
      <c r="L736" s="122">
        <f t="shared" si="41"/>
        <v>0</v>
      </c>
      <c r="M736" s="122">
        <f t="shared" si="41"/>
        <v>0</v>
      </c>
      <c r="N736" s="122">
        <f t="shared" si="41"/>
        <v>0</v>
      </c>
      <c r="O736" s="122">
        <f t="shared" si="41"/>
        <v>4.2973624658770859E-11</v>
      </c>
      <c r="P736" s="122">
        <f t="shared" si="41"/>
        <v>-1.8189894035458565E-11</v>
      </c>
      <c r="Q736" s="122">
        <f t="shared" si="41"/>
        <v>0</v>
      </c>
      <c r="R736" s="122">
        <f t="shared" si="41"/>
        <v>5.4001247917767614E-13</v>
      </c>
      <c r="S736" s="187">
        <f t="shared" si="41"/>
        <v>0</v>
      </c>
      <c r="T736" s="122">
        <f t="shared" si="41"/>
        <v>0</v>
      </c>
      <c r="U736" s="122">
        <f t="shared" si="41"/>
        <v>-2.1827872842550278E-11</v>
      </c>
      <c r="V736" s="122">
        <f t="shared" si="41"/>
        <v>0</v>
      </c>
      <c r="W736" s="122">
        <f t="shared" si="41"/>
        <v>0</v>
      </c>
      <c r="X736" s="122">
        <f t="shared" si="41"/>
        <v>0</v>
      </c>
      <c r="Y736" s="122">
        <f t="shared" si="41"/>
        <v>-7.2759576141834259E-12</v>
      </c>
      <c r="Z736" s="122">
        <f t="shared" si="41"/>
        <v>0</v>
      </c>
      <c r="AA736" s="122">
        <f t="shared" si="41"/>
        <v>0</v>
      </c>
      <c r="AB736" s="122">
        <f t="shared" si="41"/>
        <v>0</v>
      </c>
      <c r="AC736" s="187">
        <f t="shared" si="41"/>
        <v>0</v>
      </c>
      <c r="AD736" s="122">
        <f t="shared" si="41"/>
        <v>0</v>
      </c>
      <c r="AE736" s="122">
        <f t="shared" si="41"/>
        <v>0</v>
      </c>
      <c r="AF736" s="122">
        <f t="shared" si="41"/>
        <v>-2.7284841053187847E-12</v>
      </c>
      <c r="AG736" s="187">
        <f t="shared" si="41"/>
        <v>0</v>
      </c>
      <c r="AH736" s="187">
        <f t="shared" ref="AH736:BE736" si="42">SUM(AH13:AH717)</f>
        <v>0</v>
      </c>
      <c r="AI736" s="122">
        <f t="shared" si="42"/>
        <v>3.637978807091713E-12</v>
      </c>
      <c r="AJ736" s="122">
        <f t="shared" si="42"/>
        <v>0</v>
      </c>
      <c r="AK736" s="122">
        <f t="shared" si="42"/>
        <v>0</v>
      </c>
      <c r="AL736" s="122">
        <f t="shared" si="42"/>
        <v>0</v>
      </c>
      <c r="AM736" s="122">
        <f t="shared" si="42"/>
        <v>0</v>
      </c>
      <c r="AN736" s="122">
        <f t="shared" si="42"/>
        <v>0</v>
      </c>
      <c r="AO736" s="122">
        <f t="shared" si="42"/>
        <v>5.9117155615240335E-12</v>
      </c>
      <c r="AP736" s="122">
        <f t="shared" si="42"/>
        <v>0</v>
      </c>
      <c r="AQ736" s="122">
        <f t="shared" si="42"/>
        <v>0</v>
      </c>
      <c r="AR736" s="122">
        <f t="shared" si="42"/>
        <v>0</v>
      </c>
      <c r="AS736" s="122">
        <f t="shared" si="42"/>
        <v>0</v>
      </c>
      <c r="AT736" s="122">
        <f t="shared" si="42"/>
        <v>0</v>
      </c>
      <c r="AU736" s="122">
        <f t="shared" si="42"/>
        <v>0</v>
      </c>
      <c r="AV736" s="122">
        <f t="shared" si="42"/>
        <v>0</v>
      </c>
      <c r="AW736" s="122">
        <f t="shared" si="42"/>
        <v>0</v>
      </c>
      <c r="AX736" s="122">
        <f t="shared" si="42"/>
        <v>0</v>
      </c>
      <c r="AY736" s="122">
        <f t="shared" si="42"/>
        <v>-1.4551915228366852E-11</v>
      </c>
      <c r="AZ736" s="122">
        <f t="shared" si="42"/>
        <v>0</v>
      </c>
      <c r="BA736" s="122">
        <f>SUM(BA13:BA733)</f>
        <v>2.1827872842550278E-11</v>
      </c>
      <c r="BB736" s="122">
        <f t="shared" si="42"/>
        <v>0</v>
      </c>
      <c r="BC736" s="122">
        <f t="shared" si="42"/>
        <v>0</v>
      </c>
      <c r="BD736" s="122">
        <f t="shared" si="42"/>
        <v>5.7980287238024175E-12</v>
      </c>
      <c r="BE736" s="122">
        <f t="shared" si="42"/>
        <v>0</v>
      </c>
      <c r="BI736" s="178"/>
      <c r="BJ736" s="194"/>
      <c r="BK736" s="190">
        <f t="shared" si="39"/>
        <v>134555.80500000139</v>
      </c>
      <c r="BL736" s="75">
        <f t="shared" si="40"/>
        <v>1006832.9850000001</v>
      </c>
      <c r="BM736" s="195"/>
      <c r="BN736" s="195"/>
      <c r="BO736" s="195"/>
      <c r="BP736" s="195"/>
      <c r="BQ736" s="191">
        <f t="shared" si="35"/>
        <v>1141388.7900000014</v>
      </c>
      <c r="BR736" s="249">
        <f>-BK736-BL736+BQ736</f>
        <v>0</v>
      </c>
      <c r="BS736" s="108"/>
    </row>
    <row r="737" spans="3:73" ht="18" customHeight="1">
      <c r="C737" s="45"/>
      <c r="D737" s="45"/>
      <c r="E737" s="45"/>
      <c r="F737" s="45"/>
      <c r="G737" s="45"/>
      <c r="H737" s="45"/>
      <c r="I737" s="54"/>
      <c r="J737" s="50"/>
      <c r="K737" s="45"/>
      <c r="L737" s="54"/>
      <c r="M737" s="175" t="s">
        <v>268</v>
      </c>
      <c r="N737" s="45"/>
      <c r="O737" s="54"/>
      <c r="P737" s="175" t="s">
        <v>268</v>
      </c>
      <c r="Q737" s="50"/>
      <c r="R737" s="50"/>
      <c r="S737" s="153"/>
      <c r="T737" s="153"/>
      <c r="U737" s="54"/>
      <c r="V737" s="54"/>
      <c r="W737" s="54"/>
      <c r="X737" s="175" t="s">
        <v>268</v>
      </c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121">
        <f>SUM(B736:BE736)</f>
        <v>1.6115109247039072E-11</v>
      </c>
      <c r="BG737" s="28">
        <f>+BF737-'(2) B &amp; G ENCUMBRANCES'!BE735</f>
        <v>-2.8194335754960775E-11</v>
      </c>
      <c r="BI737" s="196"/>
      <c r="BJ737" s="197" t="s">
        <v>95</v>
      </c>
      <c r="BK737" s="252">
        <f>-'(2) B &amp; G ENCUMBRANCES'!S737</f>
        <v>0</v>
      </c>
      <c r="BL737" s="252">
        <f>-'(2) B &amp; G ENCUMBRANCES'!BE735</f>
        <v>-4.4309445001999848E-11</v>
      </c>
      <c r="BM737" s="185"/>
      <c r="BN737" s="185"/>
      <c r="BO737" s="198" t="s">
        <v>96</v>
      </c>
      <c r="BP737" s="185"/>
      <c r="BQ737" s="199">
        <f>-'(2) B &amp; G ENCUMBRANCES'!BE735</f>
        <v>-4.4309445001999848E-11</v>
      </c>
      <c r="BR737" s="250">
        <f>-BK737-BL737+BQ737</f>
        <v>0</v>
      </c>
      <c r="BS737" s="2"/>
      <c r="BT737" s="112"/>
      <c r="BU737" s="2"/>
    </row>
    <row r="738" spans="3:73" ht="18.75" thickBot="1">
      <c r="C738" s="45"/>
      <c r="D738" s="45"/>
      <c r="E738" s="45"/>
      <c r="F738" s="45"/>
      <c r="G738" s="45"/>
      <c r="H738" s="45"/>
      <c r="I738" s="54"/>
      <c r="J738" s="50"/>
      <c r="K738" s="45"/>
      <c r="L738" s="54"/>
      <c r="M738" s="54"/>
      <c r="N738" s="45"/>
      <c r="O738" s="50"/>
      <c r="P738" s="50"/>
      <c r="Q738" s="50"/>
      <c r="R738" s="50"/>
      <c r="S738" s="153"/>
      <c r="T738" s="153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158"/>
      <c r="BI738" s="200"/>
      <c r="BJ738" s="201" t="s">
        <v>94</v>
      </c>
      <c r="BK738" s="202">
        <f>+BK736+BK737</f>
        <v>134555.80500000139</v>
      </c>
      <c r="BL738" s="202">
        <f>+BL736+BL737</f>
        <v>1006832.9850000001</v>
      </c>
      <c r="BM738" s="203"/>
      <c r="BN738" s="203"/>
      <c r="BO738" s="204" t="s">
        <v>97</v>
      </c>
      <c r="BP738" s="203"/>
      <c r="BQ738" s="125">
        <f>SUM(BK738:BL738)</f>
        <v>1141388.7900000014</v>
      </c>
      <c r="BR738" s="250">
        <f>-BK738-BL738+BQ738</f>
        <v>0</v>
      </c>
      <c r="BS738" s="2"/>
      <c r="BT738" s="112"/>
      <c r="BU738" s="2"/>
    </row>
    <row r="739" spans="3:73" ht="18">
      <c r="C739" s="53"/>
      <c r="D739" s="45"/>
      <c r="E739" s="53"/>
      <c r="F739" s="45"/>
      <c r="G739" s="45"/>
      <c r="H739" s="45"/>
      <c r="I739" s="50"/>
      <c r="J739" s="50"/>
      <c r="K739" s="45"/>
      <c r="L739" s="45"/>
      <c r="M739" s="50"/>
      <c r="N739" s="45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I739" s="277" t="s">
        <v>103</v>
      </c>
      <c r="BJ739" s="278"/>
      <c r="BK739" s="130">
        <v>0</v>
      </c>
      <c r="BL739" s="130">
        <v>0</v>
      </c>
      <c r="BM739" s="79"/>
      <c r="BN739" s="205"/>
      <c r="BO739" s="206" t="s">
        <v>136</v>
      </c>
      <c r="BP739" s="101"/>
      <c r="BQ739" s="150">
        <v>0</v>
      </c>
      <c r="BR739" s="250">
        <f>-BK739-BL739+BQ739</f>
        <v>0</v>
      </c>
      <c r="BS739" s="2"/>
      <c r="BT739" s="112"/>
      <c r="BU739" s="2"/>
    </row>
    <row r="740" spans="3:73" ht="18.75" thickBot="1">
      <c r="C740" s="53"/>
      <c r="D740" s="45"/>
      <c r="E740" s="53"/>
      <c r="F740" s="45"/>
      <c r="G740" s="45"/>
      <c r="H740" s="45"/>
      <c r="I740" s="50"/>
      <c r="J740" s="50"/>
      <c r="K740" s="45"/>
      <c r="L740" s="45"/>
      <c r="M740" s="50"/>
      <c r="N740" s="45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I740" s="102" t="s">
        <v>99</v>
      </c>
      <c r="BJ740" s="103"/>
      <c r="BK740" s="124">
        <f>SUM(BK738:BK739)</f>
        <v>134555.80500000139</v>
      </c>
      <c r="BL740" s="124">
        <f>SUM(BL738:BL739)</f>
        <v>1006832.9850000001</v>
      </c>
      <c r="BM740" s="97"/>
      <c r="BN740" s="207"/>
      <c r="BO740" s="208" t="s">
        <v>98</v>
      </c>
      <c r="BP740" s="100"/>
      <c r="BQ740" s="125">
        <f>SUM(BK740:BL740)</f>
        <v>1141388.7900000014</v>
      </c>
      <c r="BR740" s="250">
        <f>-BK740-BL740+BQ740</f>
        <v>0</v>
      </c>
      <c r="BS740" s="2"/>
      <c r="BT740" s="112"/>
      <c r="BU740" s="2"/>
    </row>
    <row r="741" spans="3:73" ht="10.5" customHeight="1">
      <c r="C741" s="53"/>
      <c r="D741" s="45"/>
      <c r="E741" s="53"/>
      <c r="F741" s="45"/>
      <c r="G741" s="45"/>
      <c r="H741" s="45"/>
      <c r="I741" s="50"/>
      <c r="J741" s="50"/>
      <c r="K741" s="45"/>
      <c r="L741" s="45"/>
      <c r="M741" s="50"/>
      <c r="N741" s="45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I741" s="146"/>
      <c r="BJ741" s="57"/>
      <c r="BK741" s="80"/>
      <c r="BL741" s="81"/>
      <c r="BM741" s="81"/>
      <c r="BN741" s="81"/>
      <c r="BO741" s="81"/>
      <c r="BP741" s="81"/>
      <c r="BQ741" s="147"/>
      <c r="BR741" s="240" t="s">
        <v>117</v>
      </c>
    </row>
    <row r="742" spans="3:73" ht="15.75" hidden="1" customHeight="1">
      <c r="C742" s="51"/>
      <c r="D742" s="45"/>
      <c r="E742" s="45"/>
      <c r="F742" s="45"/>
      <c r="G742" s="45"/>
      <c r="H742" s="45"/>
      <c r="I742" s="50"/>
      <c r="J742" s="50"/>
      <c r="K742" s="45"/>
      <c r="L742" s="45"/>
      <c r="M742" s="50"/>
      <c r="N742" s="45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I742" s="146"/>
      <c r="BJ742" s="148"/>
      <c r="BK742" s="80"/>
      <c r="BL742" s="225" t="s">
        <v>61</v>
      </c>
      <c r="BM742" s="226">
        <f>SUM(BM14:BM50)</f>
        <v>601292.43999999994</v>
      </c>
      <c r="BN742" s="226">
        <f>SUM(BN14:BN50)+BN84</f>
        <v>725180.76</v>
      </c>
      <c r="BO742" s="226">
        <f>SUM(BO14:BO50)</f>
        <v>22635.489999999998</v>
      </c>
      <c r="BP742" s="226">
        <f>SUM(BP14:BP50)</f>
        <v>261985.88</v>
      </c>
      <c r="BQ742" s="227"/>
      <c r="BR742" s="33"/>
    </row>
    <row r="743" spans="3:73" ht="15.75" hidden="1" customHeight="1">
      <c r="BI743" s="146"/>
      <c r="BJ743" s="148"/>
      <c r="BK743" s="80"/>
      <c r="BL743" s="228" t="s">
        <v>60</v>
      </c>
      <c r="BM743" s="229">
        <f>SUM(BM51:BM84)</f>
        <v>180854.64999999997</v>
      </c>
      <c r="BN743" s="229">
        <f>SUM(BN51:BN84)-BN84</f>
        <v>1279432.1100000003</v>
      </c>
      <c r="BO743" s="229">
        <f>SUM(BO51:BO84)</f>
        <v>42696.5</v>
      </c>
      <c r="BP743" s="229">
        <f>SUM(BP51:BP84)</f>
        <v>428285.09</v>
      </c>
      <c r="BQ743" s="230"/>
    </row>
    <row r="744" spans="3:73" ht="15.75" customHeight="1">
      <c r="BI744" s="146"/>
      <c r="BJ744" s="148"/>
      <c r="BK744" s="80"/>
      <c r="BL744" s="231" t="s">
        <v>62</v>
      </c>
      <c r="BM744" s="232">
        <f>SUM(BM85:BM141)</f>
        <v>292086.88500000001</v>
      </c>
      <c r="BN744" s="232">
        <f>SUM(BN85:BN141)</f>
        <v>1283007.9550000001</v>
      </c>
      <c r="BO744" s="232">
        <f>SUM(BO85:BO141)</f>
        <v>508762.1</v>
      </c>
      <c r="BP744" s="232">
        <f>SUM(BP85:BP141)</f>
        <v>664323.0399999998</v>
      </c>
      <c r="BQ744" s="230"/>
    </row>
    <row r="745" spans="3:73" ht="15.75" customHeight="1">
      <c r="BI745" s="146"/>
      <c r="BJ745" s="148"/>
      <c r="BK745" s="80"/>
      <c r="BL745" s="231" t="s">
        <v>157</v>
      </c>
      <c r="BM745" s="232">
        <f>SUM(BM142:BM241)</f>
        <v>435395.44499999995</v>
      </c>
      <c r="BN745" s="232">
        <f>SUM(BN142:BN241)</f>
        <v>1428933.165</v>
      </c>
      <c r="BO745" s="232">
        <f>SUM(BO142:BO241)</f>
        <v>34200.559999999998</v>
      </c>
      <c r="BP745" s="232">
        <f>SUM(BP142:BP241)</f>
        <v>1083906.28</v>
      </c>
      <c r="BQ745" s="230"/>
    </row>
    <row r="746" spans="3:73" ht="15.75" customHeight="1">
      <c r="BI746" s="146"/>
      <c r="BJ746" s="148"/>
      <c r="BK746" s="80"/>
      <c r="BL746" s="231" t="s">
        <v>231</v>
      </c>
      <c r="BM746" s="232">
        <f>SUM(BM242:BM315)</f>
        <v>304187.80499999993</v>
      </c>
      <c r="BN746" s="232">
        <f>SUM(BN242:BN315)</f>
        <v>1277317.865</v>
      </c>
      <c r="BO746" s="232">
        <f>SUM(BO242:BO315)</f>
        <v>0</v>
      </c>
      <c r="BP746" s="232">
        <f>SUM(BP242:BP315)</f>
        <v>1517706.0499999993</v>
      </c>
      <c r="BQ746" s="230"/>
    </row>
    <row r="747" spans="3:73" ht="15.75" customHeight="1">
      <c r="BI747" s="146"/>
      <c r="BJ747" s="148"/>
      <c r="BK747" s="80"/>
      <c r="BL747" s="231" t="s">
        <v>292</v>
      </c>
      <c r="BM747" s="232">
        <f>SUM(BM316:BM458)</f>
        <v>221377.30500000002</v>
      </c>
      <c r="BN747" s="232">
        <f>SUM(BN316:BN458)</f>
        <v>130911.765</v>
      </c>
      <c r="BO747" s="232">
        <f>SUM(BO316:BO458)</f>
        <v>93734.06</v>
      </c>
      <c r="BP747" s="232">
        <f>SUM(BP316:BP458)</f>
        <v>1530313.05</v>
      </c>
      <c r="BQ747" s="230"/>
    </row>
    <row r="748" spans="3:73" ht="15.75" customHeight="1">
      <c r="BI748" s="146"/>
      <c r="BJ748" s="148"/>
      <c r="BK748" s="80"/>
      <c r="BL748" s="231" t="s">
        <v>387</v>
      </c>
      <c r="BM748" s="232">
        <f>SUM(BM459:BM569)</f>
        <v>-320208.4250000001</v>
      </c>
      <c r="BN748" s="232">
        <f>SUM(BN459:BN569)</f>
        <v>2432360.5950000007</v>
      </c>
      <c r="BO748" s="232">
        <f>SUM(BO459:BO569)</f>
        <v>119875</v>
      </c>
      <c r="BP748" s="232">
        <f>SUM(BP459:BP569)</f>
        <v>2870845.88</v>
      </c>
      <c r="BQ748" s="230"/>
    </row>
    <row r="749" spans="3:73" ht="15.75" customHeight="1">
      <c r="BI749" s="146"/>
      <c r="BJ749" s="148"/>
      <c r="BK749" s="80"/>
      <c r="BL749" s="231" t="s">
        <v>496</v>
      </c>
      <c r="BM749" s="232">
        <f>SUM(BM570:BM642)</f>
        <v>856.2850000000002</v>
      </c>
      <c r="BN749" s="232">
        <f>SUM(BN570:BN642)</f>
        <v>848302.69500000007</v>
      </c>
      <c r="BO749" s="232">
        <f>SUM(BO570:BO642)</f>
        <v>693913.29999999993</v>
      </c>
      <c r="BP749" s="232">
        <f>SUM(BP570:BP642)</f>
        <v>798618.19</v>
      </c>
      <c r="BQ749" s="230"/>
    </row>
    <row r="750" spans="3:73" ht="7.5" customHeight="1">
      <c r="C750" s="45"/>
      <c r="D750" s="45"/>
      <c r="E750" s="45"/>
      <c r="F750" s="45"/>
      <c r="G750" s="45"/>
      <c r="H750" s="45"/>
      <c r="I750" s="45"/>
      <c r="J750" s="50"/>
      <c r="K750" s="45"/>
      <c r="L750" s="45"/>
      <c r="M750" s="50"/>
      <c r="N750" s="45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I750" s="146"/>
      <c r="BJ750" s="148"/>
      <c r="BK750" s="80"/>
      <c r="BL750" s="233"/>
      <c r="BM750" s="234"/>
      <c r="BN750" s="234"/>
      <c r="BO750" s="234"/>
      <c r="BP750" s="234"/>
      <c r="BQ750" s="230"/>
    </row>
    <row r="751" spans="3:73" ht="15.75">
      <c r="C751" s="45"/>
      <c r="D751" s="45"/>
      <c r="E751" s="45" t="s">
        <v>72</v>
      </c>
      <c r="F751" s="45"/>
      <c r="G751" s="45"/>
      <c r="H751" s="45"/>
      <c r="I751" s="45"/>
      <c r="J751" s="50"/>
      <c r="K751" s="45"/>
      <c r="L751" s="45"/>
      <c r="M751" s="50"/>
      <c r="N751" s="45"/>
      <c r="O751" s="50"/>
      <c r="P751" s="50"/>
      <c r="Q751" s="50"/>
      <c r="R751" s="50"/>
      <c r="S751" s="157"/>
      <c r="T751" s="157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I751" s="146"/>
      <c r="BJ751" s="148"/>
      <c r="BK751" s="148"/>
      <c r="BL751" s="235" t="s">
        <v>158</v>
      </c>
      <c r="BM751" s="269">
        <f>+BN744+BM744</f>
        <v>1575094.84</v>
      </c>
      <c r="BN751" s="270"/>
      <c r="BO751" s="269">
        <f>+BP744+BO744</f>
        <v>1173085.1399999997</v>
      </c>
      <c r="BP751" s="270"/>
      <c r="BQ751" s="236" t="s">
        <v>159</v>
      </c>
    </row>
    <row r="752" spans="3:73" ht="18" customHeight="1">
      <c r="BI752" s="146"/>
      <c r="BJ752" s="148"/>
      <c r="BK752" s="80"/>
      <c r="BL752" s="237" t="s">
        <v>233</v>
      </c>
      <c r="BM752" s="271">
        <f>+BM745+BN745</f>
        <v>1864328.6099999999</v>
      </c>
      <c r="BN752" s="272"/>
      <c r="BO752" s="271">
        <f>+BO745+BP745</f>
        <v>1118106.8400000001</v>
      </c>
      <c r="BP752" s="272"/>
      <c r="BQ752" s="236" t="s">
        <v>160</v>
      </c>
    </row>
    <row r="753" spans="61:69" ht="20.100000000000001" customHeight="1">
      <c r="BI753" s="146"/>
      <c r="BJ753" s="148"/>
      <c r="BK753" s="80"/>
      <c r="BL753" s="237" t="s">
        <v>232</v>
      </c>
      <c r="BM753" s="271">
        <f>+BM746+BN746</f>
        <v>1581505.67</v>
      </c>
      <c r="BN753" s="272"/>
      <c r="BO753" s="271">
        <f>+BO746+BP746</f>
        <v>1517706.0499999993</v>
      </c>
      <c r="BP753" s="272"/>
      <c r="BQ753" s="236" t="s">
        <v>234</v>
      </c>
    </row>
    <row r="754" spans="61:69" ht="15.75" customHeight="1">
      <c r="BI754" s="182"/>
      <c r="BJ754" s="3"/>
      <c r="BK754" s="98"/>
      <c r="BL754" s="237" t="s">
        <v>294</v>
      </c>
      <c r="BM754" s="271">
        <f>+BM747+BN747</f>
        <v>352289.07</v>
      </c>
      <c r="BN754" s="272"/>
      <c r="BO754" s="271">
        <f>+BO747+BP747</f>
        <v>1624047.11</v>
      </c>
      <c r="BP754" s="272"/>
      <c r="BQ754" s="236" t="s">
        <v>293</v>
      </c>
    </row>
    <row r="755" spans="61:69" ht="15.75" customHeight="1">
      <c r="BI755" s="182"/>
      <c r="BJ755" s="3"/>
      <c r="BK755" s="98"/>
      <c r="BL755" s="237" t="s">
        <v>385</v>
      </c>
      <c r="BM755" s="271">
        <f>+BM748+BN748</f>
        <v>2112152.1700000004</v>
      </c>
      <c r="BN755" s="272"/>
      <c r="BO755" s="271">
        <f>+BO748+BP748</f>
        <v>2990720.88</v>
      </c>
      <c r="BP755" s="272"/>
      <c r="BQ755" s="236" t="s">
        <v>386</v>
      </c>
    </row>
    <row r="756" spans="61:69" ht="15.75" thickBot="1">
      <c r="BI756" s="82"/>
      <c r="BJ756" s="83"/>
      <c r="BK756" s="84"/>
      <c r="BL756" s="238" t="s">
        <v>497</v>
      </c>
      <c r="BM756" s="273">
        <f>BM749+BN749</f>
        <v>849158.9800000001</v>
      </c>
      <c r="BN756" s="274"/>
      <c r="BO756" s="273">
        <f>BO749+BP749</f>
        <v>1492531.4899999998</v>
      </c>
      <c r="BP756" s="274"/>
      <c r="BQ756" s="239" t="s">
        <v>498</v>
      </c>
    </row>
  </sheetData>
  <mergeCells count="74">
    <mergeCell ref="AF10:AF12"/>
    <mergeCell ref="AE10:AE12"/>
    <mergeCell ref="Z10:Z12"/>
    <mergeCell ref="AD10:AD12"/>
    <mergeCell ref="AC10:AC12"/>
    <mergeCell ref="AB10:AB12"/>
    <mergeCell ref="AA10:AA12"/>
    <mergeCell ref="BO756:BP756"/>
    <mergeCell ref="BM755:BN755"/>
    <mergeCell ref="BO755:BP755"/>
    <mergeCell ref="AM10:AM12"/>
    <mergeCell ref="BK12:BL12"/>
    <mergeCell ref="BM754:BN754"/>
    <mergeCell ref="BO754:BP754"/>
    <mergeCell ref="BM753:BN753"/>
    <mergeCell ref="BO753:BP753"/>
    <mergeCell ref="AU10:AU12"/>
    <mergeCell ref="BO751:BP751"/>
    <mergeCell ref="BM752:BN752"/>
    <mergeCell ref="AR10:AR12"/>
    <mergeCell ref="BI739:BJ739"/>
    <mergeCell ref="AP10:AP12"/>
    <mergeCell ref="BM756:BN756"/>
    <mergeCell ref="BM751:BN751"/>
    <mergeCell ref="BO752:BP752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43" formulaRange="1"/>
    <ignoredError sqref="BN742:BN743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47"/>
  <sheetViews>
    <sheetView showZeros="0" zoomScale="115" workbookViewId="0">
      <pane ySplit="12" topLeftCell="A728" activePane="bottomLeft" state="frozen"/>
      <selection pane="bottomLeft" activeCell="A732" sqref="A732:XFD732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>+' (1) Cap Res.2009-2010'!B10</f>
        <v>AVE EMERG GENERATOR SERVER ROOM KEYSTONE ELECT</v>
      </c>
      <c r="C8" s="279" t="str">
        <f>+' (1) Cap Res.2009-2010'!C10</f>
        <v xml:space="preserve">EMHS FIRE ALARM NORTHWEST SERVICE CO </v>
      </c>
      <c r="D8" s="279" t="str">
        <f>+' (1) Cap Res.2009-2010'!D10</f>
        <v xml:space="preserve">BWMS  EXTERIOR MASONRY ALLSTATE RESTORATION </v>
      </c>
      <c r="E8" s="279" t="str">
        <f>+' (1) Cap Res.2009-2010'!E10</f>
        <v xml:space="preserve">WAHS ROOF JMST ROOFING </v>
      </c>
      <c r="F8" s="279" t="str">
        <f>+' (1) Cap Res.2009-2010'!F10</f>
        <v>EMHS  SEWAGE TR PLAN,  0602 ALARM SYSTEM 9,318.00 HF LENS.</v>
      </c>
      <c r="G8" s="279" t="str">
        <f>+' (1) Cap Res.2009-2010'!G10</f>
        <v xml:space="preserve"> BWMS, WAHS, EMHS  WINDOW REPLACEMENT WTW ARCHITECTS</v>
      </c>
      <c r="H8" s="279" t="str">
        <f>+' (1) Cap Res.2009-2010'!H10</f>
        <v>EMHS SEWAGE TREATMENT PLANT KEYSTONE ELECT</v>
      </c>
      <c r="I8" s="279" t="str">
        <f>+' (1) Cap Res.2009-2010'!I10</f>
        <v xml:space="preserve">EMHS  SEWAGE TREATMENT PLANT WM T SPAEDER CO INC,  </v>
      </c>
      <c r="J8" s="279" t="str">
        <f>+' (1) Cap Res.2009-2010'!J10</f>
        <v>SSELC PARK LOT, URBAN ENGINRS OF ERIE , &amp; HRLC</v>
      </c>
      <c r="K8" s="279" t="str">
        <f>+' (1) Cap Res.2009-2010'!K10</f>
        <v xml:space="preserve">SSELC   PARKING  LOT, KINGVVIEW ENTERPRISES          </v>
      </c>
      <c r="L8" s="279" t="str">
        <f>+' (1) Cap Res.2009-2010'!L10</f>
        <v>SGES VENTILATION SYSTEM, RADON OF ERIE</v>
      </c>
      <c r="M8" s="279" t="str">
        <f>+' (1) Cap Res.2009-2010'!M10</f>
        <v>BWMS, EMHS, SAMHS, WCCC, WAHS, RES,  SECURITY SYSTEM UPGRADE   HF LENZ</v>
      </c>
      <c r="N8" s="279" t="str">
        <f>+' (1) Cap Res.2009-2010'!N10</f>
        <v>WCCC WELD LAB ADDITION</v>
      </c>
      <c r="O8" s="279" t="str">
        <f>+' (1) Cap Res.2009-2010'!O10</f>
        <v>WAHS  &amp; EMHS EXTERNAL ELECT UPGRADE</v>
      </c>
      <c r="P8" s="279" t="str">
        <f>+' (1) Cap Res.2009-2010'!P10</f>
        <v>WCCC &amp; SAMHS FIRE ALARM UPGRADE</v>
      </c>
      <c r="Q8" s="279" t="str">
        <f>+' (1) Cap Res.2009-2010'!Q10</f>
        <v>SAMHS BLEACHERS</v>
      </c>
      <c r="R8" s="279" t="str">
        <f>+' (1) Cap Res.2009-2010'!R10</f>
        <v>MASTER FACILITIES PLAN  Studio Z Architects</v>
      </c>
      <c r="S8" s="131"/>
      <c r="T8" s="131"/>
      <c r="U8" s="279" t="str">
        <f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6" t="s">
        <v>273</v>
      </c>
      <c r="AD8" s="283" t="s">
        <v>272</v>
      </c>
      <c r="AE8" s="284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7"/>
      <c r="AD9" s="284"/>
      <c r="AE9" s="284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8"/>
      <c r="AD10" s="285"/>
      <c r="AE10" s="285"/>
      <c r="AF10" s="282"/>
      <c r="AG10" s="282"/>
      <c r="AH10" s="282"/>
      <c r="AI10" s="282"/>
      <c r="AJ10" s="282"/>
      <c r="AK10" s="282"/>
      <c r="AL10" s="289"/>
      <c r="AM10" s="289"/>
      <c r="AN10" s="289"/>
      <c r="AO10" s="289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4.25" thickBot="1">
      <c r="A733" s="177"/>
      <c r="B733" s="42">
        <f>+' (1) Cap Res.2009-2010'!B717</f>
        <v>0</v>
      </c>
      <c r="C733" s="42">
        <f>+' (1) Cap Res.2009-2010'!C717</f>
        <v>0</v>
      </c>
      <c r="D733" s="42">
        <f>+' (1) Cap Res.2009-2010'!D717</f>
        <v>0</v>
      </c>
      <c r="E733" s="42">
        <f>+' (1) Cap Res.2009-2010'!E717</f>
        <v>0</v>
      </c>
      <c r="F733" s="42">
        <f>+' (1) Cap Res.2009-2010'!F717</f>
        <v>0</v>
      </c>
      <c r="G733" s="42">
        <f>+' (1) Cap Res.2009-2010'!G717</f>
        <v>0</v>
      </c>
      <c r="H733" s="42">
        <f>+' (1) Cap Res.2009-2010'!H717</f>
        <v>0</v>
      </c>
      <c r="I733" s="42">
        <f>+' (1) Cap Res.2009-2010'!I717</f>
        <v>0</v>
      </c>
      <c r="J733" s="42">
        <f>+' (1) Cap Res.2009-2010'!J717</f>
        <v>0</v>
      </c>
      <c r="K733" s="42">
        <f>+' (1) Cap Res.2009-2010'!K717</f>
        <v>0</v>
      </c>
      <c r="L733" s="42">
        <f>+' (1) Cap Res.2009-2010'!L717</f>
        <v>0</v>
      </c>
      <c r="M733" s="42">
        <f>+' (1) Cap Res.2009-2010'!M717</f>
        <v>0</v>
      </c>
      <c r="N733" s="42">
        <f>+' (1) Cap Res.2009-2010'!N717</f>
        <v>0</v>
      </c>
      <c r="O733" s="42">
        <f>+' (1) Cap Res.2009-2010'!O717</f>
        <v>0</v>
      </c>
      <c r="P733" s="42">
        <f>+' (1) Cap Res.2009-2010'!P717</f>
        <v>0</v>
      </c>
      <c r="Q733" s="42">
        <f>+' (1) Cap Res.2009-2010'!Q717</f>
        <v>0</v>
      </c>
      <c r="R733" s="42">
        <f>+' (1) Cap Res.2009-2010'!R717</f>
        <v>0</v>
      </c>
      <c r="S733" s="42">
        <f>+' (1) Cap Res.2009-2010'!S717</f>
        <v>0</v>
      </c>
      <c r="T733" s="42">
        <f>+' (1) Cap Res.2009-2010'!T717</f>
        <v>0</v>
      </c>
      <c r="U733" s="42">
        <f>+' (1) Cap Res.2009-2010'!U717</f>
        <v>0</v>
      </c>
      <c r="V733" s="42">
        <f>+' (1) Cap Res.2009-2010'!V717</f>
        <v>0</v>
      </c>
      <c r="W733" s="42">
        <f>+' (1) Cap Res.2009-2010'!W717</f>
        <v>0</v>
      </c>
      <c r="X733" s="42">
        <f>+' (1) Cap Res.2009-2010'!X717</f>
        <v>0</v>
      </c>
      <c r="Y733" s="42">
        <f>+' (1) Cap Res.2009-2010'!Y717</f>
        <v>0</v>
      </c>
      <c r="Z733" s="42">
        <f>+' (1) Cap Res.2009-2010'!Z717</f>
        <v>0</v>
      </c>
      <c r="AA733" s="42">
        <f>+' (1) Cap Res.2009-2010'!AA717</f>
        <v>0</v>
      </c>
      <c r="AB733" s="42">
        <f>+' (1) Cap Res.2009-2010'!AB717</f>
        <v>0</v>
      </c>
      <c r="AC733" s="42">
        <f>+' (1) Cap Res.2009-2010'!AC717</f>
        <v>0</v>
      </c>
      <c r="AD733" s="42">
        <f>+' (1) Cap Res.2009-2010'!AD717</f>
        <v>0</v>
      </c>
      <c r="AE733" s="42">
        <f>+' (1) Cap Res.2009-2010'!AE717</f>
        <v>0</v>
      </c>
      <c r="AF733" s="42">
        <f>+' (1) Cap Res.2009-2010'!AF717</f>
        <v>0</v>
      </c>
      <c r="AG733" s="42">
        <f>+' (1) Cap Res.2009-2010'!AG717</f>
        <v>0</v>
      </c>
      <c r="AH733" s="42">
        <f>+' (1) Cap Res.2009-2010'!AH717</f>
        <v>0</v>
      </c>
      <c r="AI733" s="42">
        <f>+' (1) Cap Res.2009-2010'!AI717</f>
        <v>0</v>
      </c>
      <c r="AJ733" s="42">
        <f>+' (1) Cap Res.2009-2010'!AJ717</f>
        <v>0</v>
      </c>
      <c r="AK733" s="42">
        <f>+' (1) Cap Res.2009-2010'!AK717</f>
        <v>0</v>
      </c>
      <c r="AL733" s="42">
        <f>+' (1) Cap Res.2009-2010'!AL717</f>
        <v>0</v>
      </c>
      <c r="AM733" s="42">
        <f>+' (1) Cap Res.2009-2010'!AM717</f>
        <v>0</v>
      </c>
      <c r="AN733" s="42">
        <f>+' (1) Cap Res.2009-2010'!AN717</f>
        <v>0</v>
      </c>
      <c r="AO733" s="42">
        <f>+' (1) Cap Res.2009-2010'!AO717</f>
        <v>0</v>
      </c>
      <c r="AP733" s="42">
        <f>+' (1) Cap Res.2009-2010'!AP717</f>
        <v>0</v>
      </c>
      <c r="AQ733" s="42">
        <f>+' (1) Cap Res.2009-2010'!AQ717</f>
        <v>0</v>
      </c>
      <c r="AR733" s="42">
        <f>+' (1) Cap Res.2009-2010'!AR717</f>
        <v>0</v>
      </c>
      <c r="AS733" s="42">
        <f>+' (1) Cap Res.2009-2010'!AS717</f>
        <v>0</v>
      </c>
      <c r="AT733" s="42">
        <f>+' (1) Cap Res.2009-2010'!AT717</f>
        <v>0</v>
      </c>
      <c r="AU733" s="42">
        <f>+' (1) Cap Res.2009-2010'!AU717</f>
        <v>0</v>
      </c>
      <c r="AV733" s="42">
        <f>+' (1) Cap Res.2009-2010'!AV717</f>
        <v>0</v>
      </c>
      <c r="AW733" s="42">
        <f>+' (1) Cap Res.2009-2010'!AW717</f>
        <v>0</v>
      </c>
      <c r="AX733" s="42">
        <f>+' (1) Cap Res.2009-2010'!AX717</f>
        <v>0</v>
      </c>
      <c r="AY733" s="42">
        <f>+' (1) Cap Res.2009-2010'!AY717</f>
        <v>0</v>
      </c>
      <c r="AZ733" s="42">
        <f>+' (1) Cap Res.2009-2010'!AZ717</f>
        <v>0</v>
      </c>
      <c r="BA733" s="42">
        <f>+' (1) Cap Res.2009-2010'!BA717</f>
        <v>0</v>
      </c>
      <c r="BB733" s="42">
        <f>+' (1) Cap Res.2009-2010'!BB717</f>
        <v>0</v>
      </c>
      <c r="BC733" s="42">
        <f>+' (1) Cap Res.2009-2010'!BC717</f>
        <v>0</v>
      </c>
      <c r="BD733" s="42">
        <f>+' (1) Cap Res.2009-2010'!BD717</f>
        <v>0</v>
      </c>
      <c r="BE733" s="42">
        <f>+' (1) Cap Res.2009-2010'!BE717</f>
        <v>0</v>
      </c>
    </row>
    <row r="734" spans="1:57" ht="14.25" thickBot="1">
      <c r="A734" s="39" t="s">
        <v>75</v>
      </c>
      <c r="B734" s="152">
        <f t="shared" ref="B734:I734" si="0">SUM(B11:B211)</f>
        <v>5.4569682106375694E-12</v>
      </c>
      <c r="C734" s="152">
        <f t="shared" si="0"/>
        <v>7.2759576141834259E-12</v>
      </c>
      <c r="D734" s="152">
        <f t="shared" si="0"/>
        <v>0</v>
      </c>
      <c r="E734" s="152">
        <f t="shared" si="0"/>
        <v>0</v>
      </c>
      <c r="F734" s="152">
        <f t="shared" si="0"/>
        <v>4.5474735088646412E-13</v>
      </c>
      <c r="G734" s="152">
        <f t="shared" si="0"/>
        <v>0</v>
      </c>
      <c r="H734" s="152">
        <f t="shared" si="0"/>
        <v>0</v>
      </c>
      <c r="I734" s="152">
        <f t="shared" si="0"/>
        <v>0</v>
      </c>
      <c r="J734" s="152">
        <f t="shared" ref="J734:R734" si="1">SUM(J11:J329)</f>
        <v>0</v>
      </c>
      <c r="K734" s="152">
        <f t="shared" si="1"/>
        <v>0</v>
      </c>
      <c r="L734" s="152">
        <f t="shared" si="1"/>
        <v>0</v>
      </c>
      <c r="M734" s="152">
        <f t="shared" si="1"/>
        <v>-1.4551915228366852E-11</v>
      </c>
      <c r="N734" s="152">
        <f t="shared" si="1"/>
        <v>0</v>
      </c>
      <c r="O734" s="152">
        <f t="shared" si="1"/>
        <v>4.2973624658770859E-11</v>
      </c>
      <c r="P734" s="152">
        <f t="shared" si="1"/>
        <v>-1.8189894035458565E-11</v>
      </c>
      <c r="Q734" s="152">
        <f t="shared" si="1"/>
        <v>0</v>
      </c>
      <c r="R734" s="152">
        <f t="shared" si="1"/>
        <v>5.4001247917767614E-13</v>
      </c>
      <c r="S734" s="152">
        <f t="shared" ref="S734:BE734" si="2">SUM(S11:S733)</f>
        <v>-9.0949470177292824E-13</v>
      </c>
      <c r="T734" s="152">
        <f t="shared" si="2"/>
        <v>0</v>
      </c>
      <c r="U734" s="152">
        <f t="shared" si="2"/>
        <v>-2.1827872842550278E-11</v>
      </c>
      <c r="V734" s="152">
        <f t="shared" si="2"/>
        <v>0</v>
      </c>
      <c r="W734" s="152">
        <f t="shared" si="2"/>
        <v>-7.2759576141834259E-12</v>
      </c>
      <c r="X734" s="152">
        <f t="shared" si="2"/>
        <v>5.4569682106375694E-12</v>
      </c>
      <c r="Y734" s="152">
        <f t="shared" si="2"/>
        <v>-7.2759576141834259E-12</v>
      </c>
      <c r="Z734" s="152">
        <f t="shared" si="2"/>
        <v>0</v>
      </c>
      <c r="AA734" s="152">
        <f t="shared" si="2"/>
        <v>0</v>
      </c>
      <c r="AB734" s="152">
        <f t="shared" si="2"/>
        <v>0</v>
      </c>
      <c r="AC734" s="152">
        <f t="shared" si="2"/>
        <v>0</v>
      </c>
      <c r="AD734" s="152">
        <f t="shared" si="2"/>
        <v>0</v>
      </c>
      <c r="AE734" s="152">
        <f t="shared" si="2"/>
        <v>2.1827872842550278E-11</v>
      </c>
      <c r="AF734" s="152">
        <f t="shared" si="2"/>
        <v>-2.7284841053187847E-12</v>
      </c>
      <c r="AG734" s="152">
        <f t="shared" si="2"/>
        <v>0</v>
      </c>
      <c r="AH734" s="152">
        <f t="shared" si="2"/>
        <v>7.2759576141834259E-12</v>
      </c>
      <c r="AI734" s="152">
        <f t="shared" si="2"/>
        <v>3.637978807091713E-12</v>
      </c>
      <c r="AJ734" s="152">
        <f t="shared" si="2"/>
        <v>4.5474735088646412E-13</v>
      </c>
      <c r="AK734" s="152">
        <f t="shared" si="2"/>
        <v>0</v>
      </c>
      <c r="AL734" s="152">
        <f t="shared" si="2"/>
        <v>0</v>
      </c>
      <c r="AM734" s="152">
        <f t="shared" si="2"/>
        <v>0</v>
      </c>
      <c r="AN734" s="152">
        <f t="shared" si="2"/>
        <v>0</v>
      </c>
      <c r="AO734" s="152">
        <f t="shared" si="2"/>
        <v>5.9117155615240335E-12</v>
      </c>
      <c r="AP734" s="152">
        <f t="shared" si="2"/>
        <v>1.8189894035458565E-12</v>
      </c>
      <c r="AQ734" s="152">
        <f t="shared" si="2"/>
        <v>0</v>
      </c>
      <c r="AR734" s="152">
        <f t="shared" si="2"/>
        <v>0</v>
      </c>
      <c r="AS734" s="152">
        <f t="shared" si="2"/>
        <v>-9.0949470177292824E-13</v>
      </c>
      <c r="AT734" s="152">
        <f t="shared" si="2"/>
        <v>0</v>
      </c>
      <c r="AU734" s="152">
        <f t="shared" si="2"/>
        <v>0</v>
      </c>
      <c r="AV734" s="152">
        <f t="shared" si="2"/>
        <v>7.2759576141834259E-12</v>
      </c>
      <c r="AW734" s="152">
        <f t="shared" si="2"/>
        <v>0</v>
      </c>
      <c r="AX734" s="152">
        <f t="shared" si="2"/>
        <v>0</v>
      </c>
      <c r="AY734" s="152">
        <f t="shared" si="2"/>
        <v>-1.4551915228366852E-11</v>
      </c>
      <c r="AZ734" s="152">
        <f t="shared" si="2"/>
        <v>-7.2759576141834259E-12</v>
      </c>
      <c r="BA734" s="152">
        <f t="shared" si="2"/>
        <v>2.1827872842550278E-11</v>
      </c>
      <c r="BB734" s="152">
        <f t="shared" si="2"/>
        <v>0</v>
      </c>
      <c r="BC734" s="152">
        <f t="shared" si="2"/>
        <v>1.8189894035458565E-12</v>
      </c>
      <c r="BD734" s="152">
        <f t="shared" si="2"/>
        <v>5.7980287238024175E-12</v>
      </c>
      <c r="BE734" s="152">
        <f t="shared" si="2"/>
        <v>0</v>
      </c>
    </row>
    <row r="735" spans="1:57" ht="13.5">
      <c r="A735" s="156" t="s">
        <v>117</v>
      </c>
      <c r="B735" s="154">
        <f>+B734-' (1) Cap Res.2009-2010'!B736</f>
        <v>5.4569682106375694E-12</v>
      </c>
      <c r="C735" s="154">
        <f>+C734-' (1) Cap Res.2009-2010'!C736</f>
        <v>7.2759576141834259E-12</v>
      </c>
      <c r="D735" s="154">
        <f>+D734-' (1) Cap Res.2009-2010'!D736</f>
        <v>0</v>
      </c>
      <c r="E735" s="154">
        <f>+E734-' (1) Cap Res.2009-2010'!E736</f>
        <v>0</v>
      </c>
      <c r="F735" s="154">
        <f>+F734-' (1) Cap Res.2009-2010'!F736</f>
        <v>4.5474735088646412E-13</v>
      </c>
      <c r="G735" s="154">
        <f>+G734-' (1) Cap Res.2009-2010'!G736</f>
        <v>0</v>
      </c>
      <c r="H735" s="154">
        <f>+H734-' (1) Cap Res.2009-2010'!H736</f>
        <v>0</v>
      </c>
      <c r="I735" s="154">
        <f>+I734-' (1) Cap Res.2009-2010'!I736</f>
        <v>0</v>
      </c>
      <c r="J735" s="154">
        <f>+J734-' (1) Cap Res.2009-2010'!J736</f>
        <v>0</v>
      </c>
      <c r="K735" s="154">
        <f>+K734-' (1) Cap Res.2009-2010'!K736</f>
        <v>0</v>
      </c>
      <c r="L735" s="154">
        <f>+L734-' (1) Cap Res.2009-2010'!L736</f>
        <v>0</v>
      </c>
      <c r="M735" s="154">
        <f>+M734-' (1) Cap Res.2009-2010'!M736</f>
        <v>-1.4551915228366852E-11</v>
      </c>
      <c r="N735" s="155" t="s">
        <v>137</v>
      </c>
      <c r="O735" s="154">
        <f>+O734-' (1) Cap Res.2009-2010'!O736</f>
        <v>0</v>
      </c>
      <c r="P735" s="154">
        <f>+P734-' (1) Cap Res.2009-2010'!P736</f>
        <v>0</v>
      </c>
      <c r="Q735" s="154">
        <f>+Q734-' (1) Cap Res.2009-2010'!Q736</f>
        <v>0</v>
      </c>
      <c r="R735" s="154">
        <f>+R734-' (1) Cap Res.2009-2010'!R736</f>
        <v>0</v>
      </c>
      <c r="S735" s="154">
        <f>+S734-' (1) Cap Res.2009-2010'!S736</f>
        <v>-9.0949470177292824E-13</v>
      </c>
      <c r="T735" s="154">
        <f>+T734-' (1) Cap Res.2009-2010'!T736</f>
        <v>0</v>
      </c>
      <c r="U735" s="154">
        <f>+U734-' (1) Cap Res.2009-2010'!U736</f>
        <v>0</v>
      </c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  <c r="AM735" s="154"/>
      <c r="AN735" s="154"/>
      <c r="AO735" s="154"/>
      <c r="AP735" s="154"/>
      <c r="AQ735" s="154"/>
      <c r="AR735" s="154"/>
      <c r="AS735" s="154"/>
      <c r="AT735" s="154"/>
      <c r="AU735" s="154"/>
      <c r="AV735" s="154"/>
      <c r="AW735" s="154"/>
      <c r="AX735" s="154"/>
      <c r="AY735" s="154"/>
      <c r="AZ735" s="154"/>
      <c r="BA735" s="154"/>
      <c r="BB735" s="154"/>
      <c r="BE735" s="176">
        <f>SUM(B734:BE734)</f>
        <v>4.4309445001999848E-11</v>
      </c>
    </row>
    <row r="736" spans="1:57" ht="13.5" thickBot="1"/>
    <row r="737" spans="1:57" ht="13.5">
      <c r="A737" s="39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134"/>
      <c r="M737" s="120"/>
      <c r="N737" s="95"/>
      <c r="O737" s="95"/>
      <c r="P737" s="95"/>
      <c r="Q737" s="95"/>
      <c r="R737" s="135" t="s">
        <v>152</v>
      </c>
      <c r="S737" s="133"/>
      <c r="T737" s="134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</row>
    <row r="738" spans="1:57" ht="15.75" thickBot="1">
      <c r="A738" s="96" t="s">
        <v>93</v>
      </c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99"/>
      <c r="R738" s="99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 t="s">
        <v>87</v>
      </c>
      <c r="BD738" s="43"/>
      <c r="BE738" s="43"/>
    </row>
    <row r="739" spans="1:57" ht="13.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</row>
    <row r="740" spans="1:57" ht="13.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</row>
    <row r="741" spans="1:57" ht="13.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</row>
    <row r="742" spans="1:57" ht="13.5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</row>
    <row r="743" spans="1:57" ht="13.5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</row>
    <row r="744" spans="1:57" ht="13.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</row>
    <row r="745" spans="1:57" ht="13.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</row>
    <row r="746" spans="1:57" ht="13.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</row>
    <row r="747" spans="1:57" ht="13.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</row>
  </sheetData>
  <mergeCells count="54"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2014-09-22T15:57:00Z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