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655" activeTab="1"/>
  </bookViews>
  <sheets>
    <sheet name="ORIGINAL (5 yr)" sheetId="2" r:id="rId1"/>
    <sheet name="DEFER (7 yr)" sheetId="1" r:id="rId2"/>
  </sheets>
  <calcPr calcId="145621"/>
</workbook>
</file>

<file path=xl/calcChain.xml><?xml version="1.0" encoding="utf-8"?>
<calcChain xmlns="http://schemas.openxmlformats.org/spreadsheetml/2006/main">
  <c r="I25" i="1" l="1"/>
  <c r="H29" i="1"/>
  <c r="I29" i="1"/>
  <c r="J29" i="1"/>
  <c r="K29" i="1"/>
  <c r="C24" i="1"/>
  <c r="D24" i="1"/>
  <c r="E24" i="1"/>
  <c r="F24" i="1"/>
  <c r="G24" i="1"/>
  <c r="H24" i="1"/>
  <c r="I24" i="1"/>
  <c r="J24" i="1"/>
  <c r="K24" i="1"/>
  <c r="D41" i="1" l="1"/>
  <c r="E41" i="1"/>
  <c r="F41" i="1"/>
  <c r="C41" i="1"/>
  <c r="B37" i="2" l="1"/>
  <c r="G36" i="2"/>
  <c r="E36" i="2"/>
  <c r="G30" i="2"/>
  <c r="F30" i="2"/>
  <c r="E30" i="2"/>
  <c r="G29" i="2"/>
  <c r="G31" i="2" s="1"/>
  <c r="G37" i="2" s="1"/>
  <c r="F29" i="2"/>
  <c r="F36" i="2" s="1"/>
  <c r="E29" i="2"/>
  <c r="E31" i="2" s="1"/>
  <c r="E37" i="2" s="1"/>
  <c r="D29" i="2"/>
  <c r="D36" i="2" s="1"/>
  <c r="C29" i="2"/>
  <c r="C36" i="2" s="1"/>
  <c r="G28" i="2"/>
  <c r="F28" i="2"/>
  <c r="E28" i="2"/>
  <c r="D28" i="2"/>
  <c r="C28" i="2"/>
  <c r="B28" i="2"/>
  <c r="G25" i="2"/>
  <c r="G24" i="2"/>
  <c r="F24" i="2"/>
  <c r="E24" i="2"/>
  <c r="D24" i="2"/>
  <c r="D30" i="2" s="1"/>
  <c r="C24" i="2"/>
  <c r="C30" i="2" s="1"/>
  <c r="B24" i="2"/>
  <c r="B29" i="2" s="1"/>
  <c r="B36" i="2" s="1"/>
  <c r="B38" i="2" s="1"/>
  <c r="B7" i="2"/>
  <c r="C5" i="2" l="1"/>
  <c r="C7" i="2" s="1"/>
  <c r="C35" i="2"/>
  <c r="C31" i="2"/>
  <c r="C37" i="2" s="1"/>
  <c r="D31" i="2"/>
  <c r="D37" i="2" s="1"/>
  <c r="B30" i="2"/>
  <c r="F31" i="2"/>
  <c r="F37" i="2" s="1"/>
  <c r="C38" i="2" l="1"/>
  <c r="D35" i="2" l="1"/>
  <c r="D38" i="2" s="1"/>
  <c r="D5" i="2"/>
  <c r="D7" i="2" s="1"/>
  <c r="E35" i="2" l="1"/>
  <c r="E38" i="2" s="1"/>
  <c r="E5" i="2"/>
  <c r="E7" i="2" s="1"/>
  <c r="F35" i="2" l="1"/>
  <c r="F38" i="2" s="1"/>
  <c r="F5" i="2"/>
  <c r="F7" i="2" s="1"/>
  <c r="G35" i="2" l="1"/>
  <c r="G38" i="2" s="1"/>
  <c r="G5" i="2"/>
  <c r="G7" i="2" s="1"/>
  <c r="H36" i="1" l="1"/>
  <c r="I36" i="1"/>
  <c r="J36" i="1"/>
  <c r="K36" i="1"/>
  <c r="H28" i="1"/>
  <c r="I28" i="1"/>
  <c r="J28" i="1"/>
  <c r="K28" i="1"/>
  <c r="H30" i="1"/>
  <c r="I30" i="1"/>
  <c r="J30" i="1"/>
  <c r="K30" i="1"/>
  <c r="K31" i="1" l="1"/>
  <c r="K37" i="1" s="1"/>
  <c r="J31" i="1"/>
  <c r="J37" i="1" s="1"/>
  <c r="I31" i="1"/>
  <c r="I37" i="1" s="1"/>
  <c r="H31" i="1"/>
  <c r="H37" i="1" s="1"/>
  <c r="B37" i="1"/>
  <c r="B30" i="1"/>
  <c r="G28" i="1"/>
  <c r="F28" i="1"/>
  <c r="E28" i="1"/>
  <c r="D28" i="1"/>
  <c r="C28" i="1"/>
  <c r="B28" i="1"/>
  <c r="G29" i="1"/>
  <c r="F29" i="1"/>
  <c r="E29" i="1"/>
  <c r="D29" i="1"/>
  <c r="C29" i="1"/>
  <c r="C36" i="1" s="1"/>
  <c r="B24" i="1"/>
  <c r="B29" i="1" s="1"/>
  <c r="B36" i="1" s="1"/>
  <c r="B38" i="1" s="1"/>
  <c r="B7" i="1"/>
  <c r="C30" i="1" l="1"/>
  <c r="D30" i="1"/>
  <c r="D31" i="1" s="1"/>
  <c r="D37" i="1" s="1"/>
  <c r="F36" i="1"/>
  <c r="C35" i="1"/>
  <c r="C5" i="1"/>
  <c r="C7" i="1" s="1"/>
  <c r="G36" i="1"/>
  <c r="D36" i="1"/>
  <c r="E31" i="1"/>
  <c r="E37" i="1" s="1"/>
  <c r="E36" i="1"/>
  <c r="E30" i="1"/>
  <c r="F30" i="1"/>
  <c r="F31" i="1" s="1"/>
  <c r="F37" i="1" s="1"/>
  <c r="G30" i="1"/>
  <c r="G31" i="1" s="1"/>
  <c r="G37" i="1" s="1"/>
  <c r="C31" i="1"/>
  <c r="C37" i="1" s="1"/>
  <c r="C38" i="1" l="1"/>
  <c r="D35" i="1" s="1"/>
  <c r="D38" i="1" s="1"/>
  <c r="D5" i="1" l="1"/>
  <c r="D7" i="1" s="1"/>
  <c r="E35" i="1"/>
  <c r="E38" i="1" s="1"/>
  <c r="E5" i="1"/>
  <c r="E7" i="1" s="1"/>
  <c r="F35" i="1" l="1"/>
  <c r="F38" i="1" s="1"/>
  <c r="F5" i="1"/>
  <c r="F7" i="1" s="1"/>
  <c r="G35" i="1" l="1"/>
  <c r="G38" i="1" s="1"/>
  <c r="G5" i="1"/>
  <c r="G7" i="1" s="1"/>
  <c r="H5" i="1" l="1"/>
  <c r="H7" i="1" s="1"/>
  <c r="H35" i="1"/>
  <c r="H38" i="1" s="1"/>
  <c r="I5" i="1" l="1"/>
  <c r="I7" i="1" s="1"/>
  <c r="I35" i="1"/>
  <c r="I38" i="1" s="1"/>
  <c r="J35" i="1" l="1"/>
  <c r="J38" i="1" s="1"/>
  <c r="J5" i="1"/>
  <c r="J7" i="1" s="1"/>
  <c r="K5" i="1" l="1"/>
  <c r="K7" i="1" s="1"/>
  <c r="K35" i="1"/>
  <c r="K38" i="1" s="1"/>
</calcChain>
</file>

<file path=xl/sharedStrings.xml><?xml version="1.0" encoding="utf-8"?>
<sst xmlns="http://schemas.openxmlformats.org/spreadsheetml/2006/main" count="131" uniqueCount="44">
  <si>
    <t>Textbook &amp; Electronic Delivery of Curriculum Purchases</t>
  </si>
  <si>
    <t>2014-2015</t>
  </si>
  <si>
    <t>2015-2016</t>
  </si>
  <si>
    <t>2016-2017</t>
  </si>
  <si>
    <t>2017-2018</t>
  </si>
  <si>
    <t>2018-2019</t>
  </si>
  <si>
    <t>2019-2020</t>
  </si>
  <si>
    <t>Textbook Budget (as presented in 5 yr Budget)</t>
  </si>
  <si>
    <t>Committed Fund Balance</t>
  </si>
  <si>
    <t>Request for Add Funding</t>
  </si>
  <si>
    <t>TOTAL MONEY AVAIL TO USE</t>
  </si>
  <si>
    <t>CURRICULUM</t>
  </si>
  <si>
    <t>Social Studies</t>
  </si>
  <si>
    <t>Math</t>
  </si>
  <si>
    <t>Family Cons Science</t>
  </si>
  <si>
    <t>Phys Ed</t>
  </si>
  <si>
    <t>Language Arts</t>
  </si>
  <si>
    <t>World Language</t>
  </si>
  <si>
    <t>Art</t>
  </si>
  <si>
    <t>Business</t>
  </si>
  <si>
    <t>Music</t>
  </si>
  <si>
    <t>Science</t>
  </si>
  <si>
    <t>Tech Ed</t>
  </si>
  <si>
    <t>WCCC</t>
  </si>
  <si>
    <t>Annual Textbook Expenditure</t>
  </si>
  <si>
    <t>Electronic Delivery of Curriculum</t>
  </si>
  <si>
    <t>TOTALS</t>
  </si>
  <si>
    <t>5 YEAR TOTAL</t>
  </si>
  <si>
    <t>SUMMARY</t>
  </si>
  <si>
    <t>Total Budgeted (W/ADDS)</t>
  </si>
  <si>
    <t>Committed Fund Balance Use</t>
  </si>
  <si>
    <t>Total Expended</t>
  </si>
  <si>
    <t>Addition to Committed Fund Balance</t>
  </si>
  <si>
    <t xml:space="preserve"> </t>
  </si>
  <si>
    <t>Committed Fund Balance @ 6.30.14</t>
  </si>
  <si>
    <t>STARTING BALANCE</t>
  </si>
  <si>
    <t>USE OF FUNDS</t>
  </si>
  <si>
    <t>ADDITION OF FUNDS</t>
  </si>
  <si>
    <t>BALANCE</t>
  </si>
  <si>
    <t>2020-2021</t>
  </si>
  <si>
    <t>2021-2022</t>
  </si>
  <si>
    <t>2022-2023</t>
  </si>
  <si>
    <t>2023-2024</t>
  </si>
  <si>
    <t>7 YEAR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</si>
</sst>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0" fontId="0" fillId="0" borderId="7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0" fontId="0" fillId="0" borderId="10" xfId="0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0" fontId="2" fillId="2" borderId="13" xfId="0" applyFont="1" applyFill="1" applyBorder="1"/>
    <xf numFmtId="164" fontId="2" fillId="2" borderId="14" xfId="1" applyNumberFormat="1" applyFont="1" applyFill="1" applyBorder="1"/>
    <xf numFmtId="164" fontId="2" fillId="2" borderId="15" xfId="1" applyNumberFormat="1" applyFont="1" applyFill="1" applyBorder="1"/>
    <xf numFmtId="164" fontId="0" fillId="0" borderId="0" xfId="1" applyNumberFormat="1" applyFont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/>
    <xf numFmtId="164" fontId="0" fillId="0" borderId="16" xfId="1" applyNumberFormat="1" applyFont="1" applyBorder="1"/>
    <xf numFmtId="0" fontId="0" fillId="0" borderId="8" xfId="0" applyBorder="1"/>
    <xf numFmtId="0" fontId="2" fillId="3" borderId="10" xfId="0" applyFont="1" applyFill="1" applyBorder="1" applyAlignment="1">
      <alignment horizontal="center"/>
    </xf>
    <xf numFmtId="164" fontId="2" fillId="3" borderId="11" xfId="1" applyNumberFormat="1" applyFont="1" applyFill="1" applyBorder="1"/>
    <xf numFmtId="164" fontId="2" fillId="3" borderId="12" xfId="1" applyNumberFormat="1" applyFont="1" applyFill="1" applyBorder="1"/>
    <xf numFmtId="0" fontId="2" fillId="0" borderId="0" xfId="0" applyFont="1" applyBorder="1"/>
    <xf numFmtId="164" fontId="2" fillId="0" borderId="0" xfId="1" applyNumberFormat="1" applyFont="1" applyBorder="1"/>
    <xf numFmtId="164" fontId="2" fillId="4" borderId="13" xfId="1" applyNumberFormat="1" applyFont="1" applyFill="1" applyBorder="1"/>
    <xf numFmtId="164" fontId="2" fillId="4" borderId="15" xfId="1" applyNumberFormat="1" applyFont="1" applyFill="1" applyBorder="1"/>
    <xf numFmtId="164" fontId="2" fillId="0" borderId="0" xfId="1" applyNumberFormat="1" applyFont="1" applyFill="1" applyBorder="1"/>
    <xf numFmtId="0" fontId="2" fillId="0" borderId="17" xfId="0" applyFont="1" applyBorder="1"/>
    <xf numFmtId="0" fontId="0" fillId="0" borderId="4" xfId="0" applyFill="1" applyBorder="1"/>
    <xf numFmtId="0" fontId="0" fillId="0" borderId="7" xfId="0" applyFill="1" applyBorder="1"/>
    <xf numFmtId="0" fontId="0" fillId="0" borderId="10" xfId="0" applyFill="1" applyBorder="1"/>
    <xf numFmtId="0" fontId="2" fillId="0" borderId="18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164" fontId="2" fillId="0" borderId="20" xfId="1" applyNumberFormat="1" applyFont="1" applyBorder="1" applyAlignment="1">
      <alignment horizontal="right"/>
    </xf>
    <xf numFmtId="164" fontId="0" fillId="0" borderId="21" xfId="1" applyNumberFormat="1" applyFont="1" applyBorder="1"/>
    <xf numFmtId="164" fontId="0" fillId="0" borderId="21" xfId="0" applyNumberFormat="1" applyBorder="1"/>
    <xf numFmtId="164" fontId="0" fillId="0" borderId="22" xfId="0" applyNumberFormat="1" applyBorder="1"/>
    <xf numFmtId="164" fontId="2" fillId="0" borderId="23" xfId="1" applyNumberFormat="1" applyFont="1" applyBorder="1" applyAlignment="1">
      <alignment horizontal="right"/>
    </xf>
    <xf numFmtId="164" fontId="0" fillId="0" borderId="0" xfId="1" applyNumberFormat="1" applyFont="1" applyBorder="1"/>
    <xf numFmtId="164" fontId="0" fillId="0" borderId="0" xfId="0" applyNumberFormat="1" applyBorder="1"/>
    <xf numFmtId="164" fontId="0" fillId="0" borderId="24" xfId="0" applyNumberFormat="1" applyBorder="1"/>
    <xf numFmtId="0" fontId="2" fillId="3" borderId="25" xfId="0" applyFont="1" applyFill="1" applyBorder="1" applyAlignment="1">
      <alignment horizontal="right"/>
    </xf>
    <xf numFmtId="164" fontId="2" fillId="3" borderId="26" xfId="1" applyNumberFormat="1" applyFont="1" applyFill="1" applyBorder="1"/>
    <xf numFmtId="164" fontId="2" fillId="3" borderId="26" xfId="0" applyNumberFormat="1" applyFont="1" applyFill="1" applyBorder="1"/>
    <xf numFmtId="164" fontId="2" fillId="3" borderId="27" xfId="0" applyNumberFormat="1" applyFont="1" applyFill="1" applyBorder="1"/>
    <xf numFmtId="0" fontId="0" fillId="0" borderId="9" xfId="0" applyBorder="1"/>
    <xf numFmtId="164" fontId="0" fillId="0" borderId="0" xfId="0" applyNumberFormat="1"/>
    <xf numFmtId="164" fontId="2" fillId="2" borderId="28" xfId="1" applyNumberFormat="1" applyFont="1" applyFill="1" applyBorder="1"/>
    <xf numFmtId="164" fontId="2" fillId="2" borderId="29" xfId="1" applyNumberFormat="1" applyFont="1" applyFill="1" applyBorder="1"/>
    <xf numFmtId="164" fontId="0" fillId="0" borderId="7" xfId="1" applyNumberFormat="1" applyFont="1" applyBorder="1"/>
    <xf numFmtId="164" fontId="2" fillId="2" borderId="30" xfId="1" applyNumberFormat="1" applyFont="1" applyFill="1" applyBorder="1"/>
    <xf numFmtId="164" fontId="0" fillId="0" borderId="31" xfId="1" applyNumberFormat="1" applyFont="1" applyBorder="1"/>
    <xf numFmtId="164" fontId="0" fillId="0" borderId="32" xfId="1" applyNumberFormat="1" applyFont="1" applyBorder="1"/>
    <xf numFmtId="164" fontId="0" fillId="0" borderId="33" xfId="1" applyNumberFormat="1" applyFont="1" applyBorder="1"/>
    <xf numFmtId="0" fontId="0" fillId="0" borderId="31" xfId="0" applyBorder="1"/>
    <xf numFmtId="0" fontId="3" fillId="0" borderId="18" xfId="0" applyFont="1" applyBorder="1"/>
    <xf numFmtId="0" fontId="2" fillId="0" borderId="18" xfId="0" applyFont="1" applyBorder="1"/>
    <xf numFmtId="164" fontId="0" fillId="0" borderId="8" xfId="0" applyNumberFormat="1" applyBorder="1"/>
    <xf numFmtId="164" fontId="0" fillId="0" borderId="9" xfId="0" applyNumberFormat="1" applyBorder="1"/>
    <xf numFmtId="164" fontId="2" fillId="3" borderId="11" xfId="0" applyNumberFormat="1" applyFont="1" applyFill="1" applyBorder="1"/>
    <xf numFmtId="164" fontId="2" fillId="3" borderId="12" xfId="0" applyNumberFormat="1" applyFont="1" applyFill="1" applyBorder="1"/>
    <xf numFmtId="164" fontId="0" fillId="0" borderId="32" xfId="0" applyNumberFormat="1" applyBorder="1"/>
    <xf numFmtId="164" fontId="0" fillId="0" borderId="33" xfId="0" applyNumberFormat="1" applyBorder="1"/>
    <xf numFmtId="164" fontId="0" fillId="0" borderId="34" xfId="1" applyNumberFormat="1" applyFont="1" applyBorder="1"/>
    <xf numFmtId="164" fontId="0" fillId="0" borderId="35" xfId="1" applyNumberFormat="1" applyFont="1" applyBorder="1"/>
    <xf numFmtId="164" fontId="0" fillId="0" borderId="36" xfId="1" applyNumberFormat="1" applyFont="1" applyBorder="1"/>
    <xf numFmtId="0" fontId="0" fillId="0" borderId="37" xfId="0" applyFill="1" applyBorder="1"/>
    <xf numFmtId="0" fontId="0" fillId="0" borderId="23" xfId="0" applyFill="1" applyBorder="1"/>
    <xf numFmtId="0" fontId="0" fillId="0" borderId="25" xfId="0" applyFill="1" applyBorder="1"/>
    <xf numFmtId="164" fontId="2" fillId="3" borderId="36" xfId="1" applyNumberFormat="1" applyFont="1" applyFill="1" applyBorder="1"/>
    <xf numFmtId="164" fontId="2" fillId="0" borderId="37" xfId="1" applyNumberFormat="1" applyFont="1" applyBorder="1" applyAlignment="1">
      <alignment horizontal="right"/>
    </xf>
    <xf numFmtId="0" fontId="0" fillId="0" borderId="37" xfId="0" applyBorder="1"/>
    <xf numFmtId="0" fontId="0" fillId="0" borderId="23" xfId="0" applyBorder="1"/>
    <xf numFmtId="0" fontId="0" fillId="0" borderId="38" xfId="0" applyBorder="1"/>
    <xf numFmtId="0" fontId="2" fillId="2" borderId="18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A11" sqref="A11"/>
    </sheetView>
  </sheetViews>
  <sheetFormatPr defaultRowHeight="15" x14ac:dyDescent="0.25"/>
  <cols>
    <col min="1" max="1" width="40.140625" customWidth="1"/>
    <col min="2" max="2" width="14" bestFit="1" customWidth="1"/>
    <col min="3" max="5" width="13.28515625" bestFit="1" customWidth="1"/>
    <col min="6" max="6" width="13.85546875" customWidth="1"/>
    <col min="7" max="7" width="13.28515625" bestFit="1" customWidth="1"/>
  </cols>
  <sheetData>
    <row r="1" spans="1:7" x14ac:dyDescent="0.25">
      <c r="A1" s="1" t="s">
        <v>0</v>
      </c>
    </row>
    <row r="2" spans="1:7" ht="15.75" thickBot="1" x14ac:dyDescent="0.3"/>
    <row r="3" spans="1:7" ht="15.75" thickBot="1" x14ac:dyDescent="0.3"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</row>
    <row r="4" spans="1:7" x14ac:dyDescent="0.25">
      <c r="A4" s="5" t="s">
        <v>7</v>
      </c>
      <c r="B4" s="6">
        <v>255000</v>
      </c>
      <c r="C4" s="6">
        <v>284499</v>
      </c>
      <c r="D4" s="6">
        <v>290189</v>
      </c>
      <c r="E4" s="6">
        <v>295993</v>
      </c>
      <c r="F4" s="6">
        <v>301913</v>
      </c>
      <c r="G4" s="7">
        <v>307951</v>
      </c>
    </row>
    <row r="5" spans="1:7" x14ac:dyDescent="0.25">
      <c r="A5" s="8" t="s">
        <v>8</v>
      </c>
      <c r="B5" s="9">
        <v>600000</v>
      </c>
      <c r="C5" s="9">
        <f>+B38</f>
        <v>125000</v>
      </c>
      <c r="D5" s="9">
        <f>+C38</f>
        <v>84499</v>
      </c>
      <c r="E5" s="9">
        <f t="shared" ref="E5:G5" si="0">+D38</f>
        <v>74688</v>
      </c>
      <c r="F5" s="9">
        <f t="shared" si="0"/>
        <v>0</v>
      </c>
      <c r="G5" s="10">
        <f t="shared" si="0"/>
        <v>1913</v>
      </c>
    </row>
    <row r="6" spans="1:7" ht="15.75" thickBot="1" x14ac:dyDescent="0.3">
      <c r="A6" s="11" t="s">
        <v>9</v>
      </c>
      <c r="B6" s="12">
        <v>0</v>
      </c>
      <c r="C6" s="12">
        <v>150000</v>
      </c>
      <c r="D6" s="12">
        <v>150000</v>
      </c>
      <c r="E6" s="12">
        <v>150000</v>
      </c>
      <c r="F6" s="12">
        <v>150000</v>
      </c>
      <c r="G6" s="13">
        <v>150000</v>
      </c>
    </row>
    <row r="7" spans="1:7" ht="15.75" thickBot="1" x14ac:dyDescent="0.3">
      <c r="A7" s="14" t="s">
        <v>10</v>
      </c>
      <c r="B7" s="15">
        <f>+B6+B5+B4</f>
        <v>855000</v>
      </c>
      <c r="C7" s="15">
        <f t="shared" ref="C7:G7" si="1">+C6+C5+C4</f>
        <v>559499</v>
      </c>
      <c r="D7" s="15">
        <f t="shared" si="1"/>
        <v>524688</v>
      </c>
      <c r="E7" s="15">
        <f t="shared" si="1"/>
        <v>520681</v>
      </c>
      <c r="F7" s="15">
        <f t="shared" si="1"/>
        <v>451913</v>
      </c>
      <c r="G7" s="16">
        <f t="shared" si="1"/>
        <v>459864</v>
      </c>
    </row>
    <row r="8" spans="1:7" ht="15.75" thickBot="1" x14ac:dyDescent="0.3">
      <c r="B8" s="17"/>
      <c r="C8" s="17"/>
      <c r="D8" s="17"/>
      <c r="E8" s="17"/>
      <c r="F8" s="17"/>
      <c r="G8" s="17"/>
    </row>
    <row r="9" spans="1:7" s="21" customFormat="1" ht="12.75" x14ac:dyDescent="0.2">
      <c r="A9" s="18" t="s">
        <v>11</v>
      </c>
      <c r="B9" s="19" t="s">
        <v>1</v>
      </c>
      <c r="C9" s="19" t="s">
        <v>2</v>
      </c>
      <c r="D9" s="19" t="s">
        <v>3</v>
      </c>
      <c r="E9" s="19" t="s">
        <v>4</v>
      </c>
      <c r="F9" s="19" t="s">
        <v>5</v>
      </c>
      <c r="G9" s="20" t="s">
        <v>6</v>
      </c>
    </row>
    <row r="10" spans="1:7" x14ac:dyDescent="0.25">
      <c r="A10" s="8" t="s">
        <v>12</v>
      </c>
      <c r="B10" s="9">
        <v>350000</v>
      </c>
      <c r="C10" s="9"/>
      <c r="D10" s="9"/>
      <c r="E10" s="9"/>
      <c r="F10" s="22">
        <v>350000</v>
      </c>
      <c r="G10" s="10"/>
    </row>
    <row r="11" spans="1:7" x14ac:dyDescent="0.25">
      <c r="A11" s="8" t="s">
        <v>13</v>
      </c>
      <c r="B11" s="9">
        <v>200000</v>
      </c>
      <c r="C11" s="9"/>
      <c r="D11" s="9"/>
      <c r="E11" s="9"/>
      <c r="F11" s="22"/>
      <c r="G11" s="10">
        <v>250000</v>
      </c>
    </row>
    <row r="12" spans="1:7" x14ac:dyDescent="0.25">
      <c r="A12" s="8" t="s">
        <v>14</v>
      </c>
      <c r="B12" s="9">
        <v>80000</v>
      </c>
      <c r="C12" s="9"/>
      <c r="D12" s="9"/>
      <c r="E12" s="9"/>
      <c r="F12" s="22"/>
      <c r="G12" s="10">
        <v>100000</v>
      </c>
    </row>
    <row r="13" spans="1:7" x14ac:dyDescent="0.25">
      <c r="A13" s="8" t="s">
        <v>15</v>
      </c>
      <c r="B13" s="9">
        <v>50000</v>
      </c>
      <c r="C13" s="9"/>
      <c r="D13" s="9"/>
      <c r="E13" s="9"/>
      <c r="F13" s="22">
        <v>50000</v>
      </c>
      <c r="G13" s="10"/>
    </row>
    <row r="14" spans="1:7" x14ac:dyDescent="0.25">
      <c r="A14" s="8" t="s">
        <v>16</v>
      </c>
      <c r="B14" s="9"/>
      <c r="C14" s="9">
        <v>200000</v>
      </c>
      <c r="D14" s="9"/>
      <c r="E14" s="9"/>
      <c r="F14" s="22"/>
      <c r="G14" s="10"/>
    </row>
    <row r="15" spans="1:7" x14ac:dyDescent="0.25">
      <c r="A15" s="8" t="s">
        <v>17</v>
      </c>
      <c r="B15" s="9"/>
      <c r="C15" s="9">
        <v>50000</v>
      </c>
      <c r="D15" s="9"/>
      <c r="E15" s="9"/>
      <c r="F15" s="22"/>
      <c r="G15" s="10">
        <v>50000</v>
      </c>
    </row>
    <row r="16" spans="1:7" x14ac:dyDescent="0.25">
      <c r="A16" s="8" t="s">
        <v>18</v>
      </c>
      <c r="B16" s="9"/>
      <c r="C16" s="9">
        <v>50000</v>
      </c>
      <c r="D16" s="9"/>
      <c r="E16" s="9"/>
      <c r="F16" s="22"/>
      <c r="G16" s="10"/>
    </row>
    <row r="17" spans="1:7" x14ac:dyDescent="0.25">
      <c r="A17" s="8" t="s">
        <v>19</v>
      </c>
      <c r="B17" s="9"/>
      <c r="C17" s="9">
        <v>25000</v>
      </c>
      <c r="D17" s="9"/>
      <c r="E17" s="9"/>
      <c r="F17" s="22"/>
      <c r="G17" s="10"/>
    </row>
    <row r="18" spans="1:7" x14ac:dyDescent="0.25">
      <c r="A18" s="8" t="s">
        <v>20</v>
      </c>
      <c r="B18" s="9"/>
      <c r="C18" s="9">
        <v>100000</v>
      </c>
      <c r="D18" s="9"/>
      <c r="E18" s="9"/>
      <c r="F18" s="9"/>
      <c r="G18" s="10"/>
    </row>
    <row r="19" spans="1:7" x14ac:dyDescent="0.25">
      <c r="A19" s="8" t="s">
        <v>21</v>
      </c>
      <c r="B19" s="9"/>
      <c r="C19" s="9"/>
      <c r="D19" s="9">
        <v>350000</v>
      </c>
      <c r="E19" s="9"/>
      <c r="F19" s="22"/>
      <c r="G19" s="10"/>
    </row>
    <row r="20" spans="1:7" x14ac:dyDescent="0.25">
      <c r="A20" s="8" t="s">
        <v>22</v>
      </c>
      <c r="B20" s="9"/>
      <c r="C20" s="9"/>
      <c r="D20" s="9">
        <v>50000</v>
      </c>
      <c r="E20" s="9"/>
      <c r="F20" s="22"/>
      <c r="G20" s="10"/>
    </row>
    <row r="21" spans="1:7" x14ac:dyDescent="0.25">
      <c r="A21" s="8" t="s">
        <v>23</v>
      </c>
      <c r="B21" s="9"/>
      <c r="C21" s="9"/>
      <c r="D21" s="9"/>
      <c r="E21" s="9"/>
      <c r="F21" s="22"/>
      <c r="G21" s="10"/>
    </row>
    <row r="22" spans="1:7" x14ac:dyDescent="0.25">
      <c r="A22" s="8" t="s">
        <v>24</v>
      </c>
      <c r="B22" s="9">
        <v>50000</v>
      </c>
      <c r="C22" s="9">
        <v>50000</v>
      </c>
      <c r="D22" s="9">
        <v>50000</v>
      </c>
      <c r="E22" s="9">
        <v>50000</v>
      </c>
      <c r="F22" s="22">
        <v>50000</v>
      </c>
      <c r="G22" s="10">
        <v>50000</v>
      </c>
    </row>
    <row r="23" spans="1:7" x14ac:dyDescent="0.25">
      <c r="A23" s="8" t="s">
        <v>25</v>
      </c>
      <c r="B23" s="23"/>
      <c r="C23" s="23"/>
      <c r="D23" s="23"/>
      <c r="E23" s="9">
        <v>470681</v>
      </c>
      <c r="F23" s="23"/>
      <c r="G23" s="50"/>
    </row>
    <row r="24" spans="1:7" s="1" customFormat="1" ht="15.75" thickBot="1" x14ac:dyDescent="0.3">
      <c r="A24" s="24" t="s">
        <v>26</v>
      </c>
      <c r="B24" s="25">
        <f>SUM(B10:B23)</f>
        <v>730000</v>
      </c>
      <c r="C24" s="25">
        <f t="shared" ref="C24:G24" si="2">SUM(C10:C23)</f>
        <v>475000</v>
      </c>
      <c r="D24" s="25">
        <f t="shared" si="2"/>
        <v>450000</v>
      </c>
      <c r="E24" s="25">
        <f t="shared" si="2"/>
        <v>520681</v>
      </c>
      <c r="F24" s="25">
        <f t="shared" si="2"/>
        <v>450000</v>
      </c>
      <c r="G24" s="26">
        <f t="shared" si="2"/>
        <v>450000</v>
      </c>
    </row>
    <row r="25" spans="1:7" s="1" customFormat="1" ht="15.75" thickBot="1" x14ac:dyDescent="0.3">
      <c r="A25" s="27"/>
      <c r="B25" s="28"/>
      <c r="C25" s="28"/>
      <c r="D25" s="28"/>
      <c r="E25" s="28"/>
      <c r="F25" s="29" t="s">
        <v>27</v>
      </c>
      <c r="G25" s="30">
        <f>SUM(C24:G24)</f>
        <v>2345681</v>
      </c>
    </row>
    <row r="26" spans="1:7" s="1" customFormat="1" ht="15.75" thickBot="1" x14ac:dyDescent="0.3">
      <c r="A26" s="27"/>
      <c r="B26" s="28"/>
      <c r="C26" s="28"/>
      <c r="D26" s="28"/>
      <c r="E26" s="28"/>
      <c r="F26" s="31"/>
      <c r="G26" s="31"/>
    </row>
    <row r="27" spans="1:7" s="1" customFormat="1" ht="15.75" thickBot="1" x14ac:dyDescent="0.3">
      <c r="A27" s="32" t="s">
        <v>28</v>
      </c>
      <c r="B27" s="19" t="s">
        <v>1</v>
      </c>
      <c r="C27" s="19" t="s">
        <v>2</v>
      </c>
      <c r="D27" s="19" t="s">
        <v>3</v>
      </c>
      <c r="E27" s="19" t="s">
        <v>4</v>
      </c>
      <c r="F27" s="19" t="s">
        <v>5</v>
      </c>
      <c r="G27" s="20" t="s">
        <v>6</v>
      </c>
    </row>
    <row r="28" spans="1:7" x14ac:dyDescent="0.25">
      <c r="A28" s="33" t="s">
        <v>29</v>
      </c>
      <c r="B28" s="6">
        <f t="shared" ref="B28:G28" si="3">+B4+B6</f>
        <v>255000</v>
      </c>
      <c r="C28" s="6">
        <f t="shared" si="3"/>
        <v>434499</v>
      </c>
      <c r="D28" s="6">
        <f t="shared" si="3"/>
        <v>440189</v>
      </c>
      <c r="E28" s="6">
        <f t="shared" si="3"/>
        <v>445993</v>
      </c>
      <c r="F28" s="6">
        <f t="shared" si="3"/>
        <v>451913</v>
      </c>
      <c r="G28" s="7">
        <f t="shared" si="3"/>
        <v>457951</v>
      </c>
    </row>
    <row r="29" spans="1:7" x14ac:dyDescent="0.25">
      <c r="A29" s="34" t="s">
        <v>30</v>
      </c>
      <c r="B29" s="9">
        <f t="shared" ref="B29:G29" si="4">IF((B4+B6)&gt;B24,0,((B4+B6)-B24)*-1)</f>
        <v>475000</v>
      </c>
      <c r="C29" s="9">
        <f t="shared" si="4"/>
        <v>40501</v>
      </c>
      <c r="D29" s="9">
        <f t="shared" si="4"/>
        <v>9811</v>
      </c>
      <c r="E29" s="9">
        <f t="shared" si="4"/>
        <v>74688</v>
      </c>
      <c r="F29" s="9">
        <f t="shared" si="4"/>
        <v>0</v>
      </c>
      <c r="G29" s="10">
        <f t="shared" si="4"/>
        <v>0</v>
      </c>
    </row>
    <row r="30" spans="1:7" x14ac:dyDescent="0.25">
      <c r="A30" s="34" t="s">
        <v>31</v>
      </c>
      <c r="B30" s="9">
        <f>B24</f>
        <v>730000</v>
      </c>
      <c r="C30" s="9">
        <f t="shared" ref="C30:G30" si="5">C24</f>
        <v>475000</v>
      </c>
      <c r="D30" s="9">
        <f t="shared" si="5"/>
        <v>450000</v>
      </c>
      <c r="E30" s="9">
        <f t="shared" si="5"/>
        <v>520681</v>
      </c>
      <c r="F30" s="22">
        <f t="shared" si="5"/>
        <v>450000</v>
      </c>
      <c r="G30" s="10">
        <f t="shared" si="5"/>
        <v>450000</v>
      </c>
    </row>
    <row r="31" spans="1:7" ht="15.75" thickBot="1" x14ac:dyDescent="0.3">
      <c r="A31" s="35" t="s">
        <v>32</v>
      </c>
      <c r="B31" s="12">
        <v>0</v>
      </c>
      <c r="C31" s="12">
        <f>+IF(C29&gt;0,0,+C28-C30)</f>
        <v>0</v>
      </c>
      <c r="D31" s="12">
        <f t="shared" ref="D31:G31" si="6">+IF(D29&gt;0,0,+D28-D30)</f>
        <v>0</v>
      </c>
      <c r="E31" s="12">
        <f t="shared" si="6"/>
        <v>0</v>
      </c>
      <c r="F31" s="12">
        <f t="shared" si="6"/>
        <v>1913</v>
      </c>
      <c r="G31" s="13">
        <f t="shared" si="6"/>
        <v>7951</v>
      </c>
    </row>
    <row r="33" spans="1:7" ht="15.75" thickBot="1" x14ac:dyDescent="0.3">
      <c r="B33" t="s">
        <v>33</v>
      </c>
    </row>
    <row r="34" spans="1:7" ht="15.75" thickBot="1" x14ac:dyDescent="0.3">
      <c r="A34" s="36" t="s">
        <v>34</v>
      </c>
      <c r="B34" s="37" t="s">
        <v>1</v>
      </c>
      <c r="C34" s="3" t="s">
        <v>2</v>
      </c>
      <c r="D34" s="3" t="s">
        <v>3</v>
      </c>
      <c r="E34" s="3" t="s">
        <v>4</v>
      </c>
      <c r="F34" s="3" t="s">
        <v>5</v>
      </c>
      <c r="G34" s="4" t="s">
        <v>6</v>
      </c>
    </row>
    <row r="35" spans="1:7" x14ac:dyDescent="0.25">
      <c r="A35" s="38" t="s">
        <v>35</v>
      </c>
      <c r="B35" s="39">
        <v>600000</v>
      </c>
      <c r="C35" s="40">
        <f>+B38</f>
        <v>125000</v>
      </c>
      <c r="D35" s="40">
        <f>+C38</f>
        <v>84499</v>
      </c>
      <c r="E35" s="40">
        <f t="shared" ref="E35:G35" si="7">+D38</f>
        <v>74688</v>
      </c>
      <c r="F35" s="40">
        <f t="shared" si="7"/>
        <v>0</v>
      </c>
      <c r="G35" s="41">
        <f t="shared" si="7"/>
        <v>1913</v>
      </c>
    </row>
    <row r="36" spans="1:7" x14ac:dyDescent="0.25">
      <c r="A36" s="42" t="s">
        <v>36</v>
      </c>
      <c r="B36" s="43">
        <f t="shared" ref="B36:G36" si="8">+B29*-1</f>
        <v>-475000</v>
      </c>
      <c r="C36" s="44">
        <f t="shared" si="8"/>
        <v>-40501</v>
      </c>
      <c r="D36" s="44">
        <f t="shared" si="8"/>
        <v>-9811</v>
      </c>
      <c r="E36" s="44">
        <f t="shared" si="8"/>
        <v>-74688</v>
      </c>
      <c r="F36" s="44">
        <f t="shared" si="8"/>
        <v>0</v>
      </c>
      <c r="G36" s="45">
        <f t="shared" si="8"/>
        <v>0</v>
      </c>
    </row>
    <row r="37" spans="1:7" x14ac:dyDescent="0.25">
      <c r="A37" s="42" t="s">
        <v>37</v>
      </c>
      <c r="B37" s="43">
        <f t="shared" ref="B37:G37" si="9">+B31</f>
        <v>0</v>
      </c>
      <c r="C37" s="44">
        <f t="shared" si="9"/>
        <v>0</v>
      </c>
      <c r="D37" s="44">
        <f t="shared" si="9"/>
        <v>0</v>
      </c>
      <c r="E37" s="44">
        <f t="shared" si="9"/>
        <v>0</v>
      </c>
      <c r="F37" s="44">
        <f t="shared" si="9"/>
        <v>1913</v>
      </c>
      <c r="G37" s="45">
        <f t="shared" si="9"/>
        <v>7951</v>
      </c>
    </row>
    <row r="38" spans="1:7" ht="15.75" thickBot="1" x14ac:dyDescent="0.3">
      <c r="A38" s="46" t="s">
        <v>38</v>
      </c>
      <c r="B38" s="47">
        <f>+B35+B36+B37</f>
        <v>125000</v>
      </c>
      <c r="C38" s="48">
        <f>+C35+C36+C37</f>
        <v>84499</v>
      </c>
      <c r="D38" s="48">
        <f t="shared" ref="D38:G38" si="10">+D35+D36+D37</f>
        <v>74688</v>
      </c>
      <c r="E38" s="48">
        <f t="shared" si="10"/>
        <v>0</v>
      </c>
      <c r="F38" s="48">
        <f t="shared" si="10"/>
        <v>1913</v>
      </c>
      <c r="G38" s="49">
        <f t="shared" si="10"/>
        <v>9864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selection activeCell="N33" sqref="N33"/>
    </sheetView>
  </sheetViews>
  <sheetFormatPr defaultRowHeight="15" x14ac:dyDescent="0.25"/>
  <cols>
    <col min="1" max="1" width="44.140625" customWidth="1"/>
    <col min="2" max="2" width="14" bestFit="1" customWidth="1"/>
    <col min="3" max="5" width="13.28515625" bestFit="1" customWidth="1"/>
    <col min="6" max="6" width="13.85546875" customWidth="1"/>
    <col min="7" max="7" width="13.28515625" bestFit="1" customWidth="1"/>
    <col min="8" max="11" width="13.28515625" customWidth="1"/>
  </cols>
  <sheetData>
    <row r="1" spans="1:11" ht="14.45" x14ac:dyDescent="0.35">
      <c r="A1" s="1" t="s">
        <v>0</v>
      </c>
    </row>
    <row r="2" spans="1:11" ht="15.75" thickBot="1" x14ac:dyDescent="0.3"/>
    <row r="3" spans="1:11" ht="15.75" thickBot="1" x14ac:dyDescent="0.3"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39</v>
      </c>
      <c r="I3" s="3" t="s">
        <v>40</v>
      </c>
      <c r="J3" s="3" t="s">
        <v>41</v>
      </c>
      <c r="K3" s="4" t="s">
        <v>42</v>
      </c>
    </row>
    <row r="4" spans="1:11" x14ac:dyDescent="0.25">
      <c r="A4" s="76" t="s">
        <v>7</v>
      </c>
      <c r="B4" s="56">
        <v>255000</v>
      </c>
      <c r="C4" s="57">
        <v>284499</v>
      </c>
      <c r="D4" s="57">
        <v>290189</v>
      </c>
      <c r="E4" s="57">
        <v>295993</v>
      </c>
      <c r="F4" s="57">
        <v>301913</v>
      </c>
      <c r="G4" s="57">
        <v>307951</v>
      </c>
      <c r="H4" s="57">
        <v>307951</v>
      </c>
      <c r="I4" s="57">
        <v>307951</v>
      </c>
      <c r="J4" s="57">
        <v>307951</v>
      </c>
      <c r="K4" s="58">
        <v>307951</v>
      </c>
    </row>
    <row r="5" spans="1:11" x14ac:dyDescent="0.25">
      <c r="A5" s="77" t="s">
        <v>8</v>
      </c>
      <c r="B5" s="54">
        <v>600000</v>
      </c>
      <c r="C5" s="9">
        <f>+B38</f>
        <v>125000</v>
      </c>
      <c r="D5" s="9">
        <f>+C38</f>
        <v>84499</v>
      </c>
      <c r="E5" s="9">
        <f t="shared" ref="E5:G5" si="0">+D38</f>
        <v>124688</v>
      </c>
      <c r="F5" s="9">
        <f t="shared" si="0"/>
        <v>20681</v>
      </c>
      <c r="G5" s="9">
        <f t="shared" si="0"/>
        <v>272594</v>
      </c>
      <c r="H5" s="9">
        <f t="shared" ref="H5" si="1">+G38</f>
        <v>130545</v>
      </c>
      <c r="I5" s="9">
        <f t="shared" ref="I5" si="2">+H38</f>
        <v>38496</v>
      </c>
      <c r="J5" s="9">
        <f t="shared" ref="J5" si="3">+I38</f>
        <v>1447</v>
      </c>
      <c r="K5" s="10">
        <f t="shared" ref="K5" si="4">+J38</f>
        <v>59398</v>
      </c>
    </row>
    <row r="6" spans="1:11" ht="15.75" thickBot="1" x14ac:dyDescent="0.3">
      <c r="A6" s="78" t="s">
        <v>9</v>
      </c>
      <c r="B6" s="54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30000</v>
      </c>
      <c r="J6" s="9">
        <v>0</v>
      </c>
      <c r="K6" s="10">
        <v>33000</v>
      </c>
    </row>
    <row r="7" spans="1:11" ht="15.75" thickBot="1" x14ac:dyDescent="0.3">
      <c r="A7" s="79" t="s">
        <v>10</v>
      </c>
      <c r="B7" s="55">
        <f>+B6+B5+B4</f>
        <v>855000</v>
      </c>
      <c r="C7" s="52">
        <f t="shared" ref="C7:K7" si="5">+C6+C5+C4</f>
        <v>409499</v>
      </c>
      <c r="D7" s="52">
        <f t="shared" si="5"/>
        <v>374688</v>
      </c>
      <c r="E7" s="52">
        <f t="shared" si="5"/>
        <v>420681</v>
      </c>
      <c r="F7" s="52">
        <f t="shared" si="5"/>
        <v>322594</v>
      </c>
      <c r="G7" s="52">
        <f t="shared" si="5"/>
        <v>580545</v>
      </c>
      <c r="H7" s="52">
        <f t="shared" si="5"/>
        <v>438496</v>
      </c>
      <c r="I7" s="52">
        <f t="shared" si="5"/>
        <v>376447</v>
      </c>
      <c r="J7" s="52">
        <f t="shared" si="5"/>
        <v>309398</v>
      </c>
      <c r="K7" s="53">
        <f t="shared" si="5"/>
        <v>400349</v>
      </c>
    </row>
    <row r="8" spans="1:11" ht="15.75" thickBot="1" x14ac:dyDescent="0.3">
      <c r="B8" s="17"/>
      <c r="C8" s="17"/>
      <c r="D8" s="17"/>
      <c r="E8" s="17"/>
      <c r="F8" s="17"/>
      <c r="G8" s="17"/>
    </row>
    <row r="9" spans="1:11" s="21" customFormat="1" ht="13.5" thickBot="1" x14ac:dyDescent="0.25">
      <c r="A9" s="60" t="s">
        <v>11</v>
      </c>
      <c r="B9" s="2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39</v>
      </c>
      <c r="I9" s="3" t="s">
        <v>40</v>
      </c>
      <c r="J9" s="3" t="s">
        <v>41</v>
      </c>
      <c r="K9" s="4" t="s">
        <v>42</v>
      </c>
    </row>
    <row r="10" spans="1:11" x14ac:dyDescent="0.25">
      <c r="A10" s="59" t="s">
        <v>12</v>
      </c>
      <c r="B10" s="57">
        <v>350000</v>
      </c>
      <c r="C10" s="57"/>
      <c r="D10" s="57"/>
      <c r="E10" s="57"/>
      <c r="F10" s="57"/>
      <c r="G10" s="57">
        <v>350000</v>
      </c>
      <c r="H10" s="57"/>
      <c r="I10" s="57"/>
      <c r="J10" s="57"/>
      <c r="K10" s="58"/>
    </row>
    <row r="11" spans="1:11" ht="14.45" x14ac:dyDescent="0.35">
      <c r="A11" s="8" t="s">
        <v>13</v>
      </c>
      <c r="B11" s="9">
        <v>200000</v>
      </c>
      <c r="C11" s="9"/>
      <c r="D11" s="9"/>
      <c r="E11" s="9"/>
      <c r="F11" s="9"/>
      <c r="G11" s="9"/>
      <c r="H11" s="9">
        <v>250000</v>
      </c>
      <c r="I11" s="9"/>
      <c r="J11" s="9"/>
      <c r="K11" s="10"/>
    </row>
    <row r="12" spans="1:11" ht="14.45" x14ac:dyDescent="0.35">
      <c r="A12" s="8" t="s">
        <v>14</v>
      </c>
      <c r="B12" s="9">
        <v>80000</v>
      </c>
      <c r="C12" s="9"/>
      <c r="D12" s="9"/>
      <c r="E12" s="9"/>
      <c r="F12" s="9"/>
      <c r="G12" s="9"/>
      <c r="H12" s="9">
        <v>100000</v>
      </c>
      <c r="I12" s="9"/>
      <c r="J12" s="9"/>
      <c r="K12" s="10"/>
    </row>
    <row r="13" spans="1:11" ht="14.45" x14ac:dyDescent="0.35">
      <c r="A13" s="8" t="s">
        <v>15</v>
      </c>
      <c r="B13" s="9">
        <v>50000</v>
      </c>
      <c r="C13" s="9"/>
      <c r="D13" s="9"/>
      <c r="E13" s="9"/>
      <c r="F13" s="9"/>
      <c r="G13" s="9">
        <v>50000</v>
      </c>
      <c r="H13" s="9"/>
      <c r="I13" s="9"/>
      <c r="J13" s="9"/>
      <c r="K13" s="10"/>
    </row>
    <row r="14" spans="1:11" ht="14.45" x14ac:dyDescent="0.35">
      <c r="A14" s="8" t="s">
        <v>16</v>
      </c>
      <c r="B14" s="9"/>
      <c r="C14" s="9">
        <v>200000</v>
      </c>
      <c r="D14" s="9"/>
      <c r="E14" s="9"/>
      <c r="F14" s="9"/>
      <c r="G14" s="9"/>
      <c r="H14" s="9"/>
      <c r="I14" s="9">
        <v>250000</v>
      </c>
      <c r="J14" s="9"/>
      <c r="K14" s="10"/>
    </row>
    <row r="15" spans="1:11" ht="14.45" x14ac:dyDescent="0.35">
      <c r="A15" s="8" t="s">
        <v>17</v>
      </c>
      <c r="B15" s="9"/>
      <c r="C15" s="9"/>
      <c r="D15" s="9">
        <v>50000</v>
      </c>
      <c r="E15" s="9"/>
      <c r="F15" s="9"/>
      <c r="G15" s="9"/>
      <c r="H15" s="9"/>
      <c r="I15" s="9"/>
      <c r="J15" s="9">
        <v>50000</v>
      </c>
      <c r="K15" s="10"/>
    </row>
    <row r="16" spans="1:11" ht="14.45" x14ac:dyDescent="0.35">
      <c r="A16" s="8" t="s">
        <v>18</v>
      </c>
      <c r="B16" s="9"/>
      <c r="C16" s="9"/>
      <c r="D16" s="9">
        <v>50000</v>
      </c>
      <c r="E16" s="9"/>
      <c r="F16" s="9"/>
      <c r="G16" s="9"/>
      <c r="H16" s="9"/>
      <c r="I16" s="9"/>
      <c r="J16" s="9">
        <v>50000</v>
      </c>
      <c r="K16" s="10"/>
    </row>
    <row r="17" spans="1:11" ht="14.45" x14ac:dyDescent="0.35">
      <c r="A17" s="8" t="s">
        <v>19</v>
      </c>
      <c r="B17" s="9"/>
      <c r="C17" s="9">
        <v>25000</v>
      </c>
      <c r="D17" s="9"/>
      <c r="E17" s="9"/>
      <c r="F17" s="9"/>
      <c r="G17" s="9"/>
      <c r="H17" s="9"/>
      <c r="I17" s="9">
        <v>25000</v>
      </c>
      <c r="J17" s="9"/>
      <c r="K17" s="10"/>
    </row>
    <row r="18" spans="1:11" ht="14.45" x14ac:dyDescent="0.35">
      <c r="A18" s="8" t="s">
        <v>20</v>
      </c>
      <c r="B18" s="9"/>
      <c r="C18" s="9"/>
      <c r="D18" s="9">
        <v>100000</v>
      </c>
      <c r="E18" s="9"/>
      <c r="F18" s="9"/>
      <c r="G18" s="9"/>
      <c r="H18" s="9"/>
      <c r="I18" s="9"/>
      <c r="J18" s="9">
        <v>100000</v>
      </c>
      <c r="K18" s="10"/>
    </row>
    <row r="19" spans="1:11" ht="14.45" x14ac:dyDescent="0.35">
      <c r="A19" s="8" t="s">
        <v>21</v>
      </c>
      <c r="B19" s="9"/>
      <c r="C19" s="9"/>
      <c r="D19" s="9"/>
      <c r="E19" s="9">
        <v>350000</v>
      </c>
      <c r="F19" s="9"/>
      <c r="G19" s="9"/>
      <c r="H19" s="9"/>
      <c r="I19" s="9"/>
      <c r="J19" s="9"/>
      <c r="K19" s="10">
        <v>350000</v>
      </c>
    </row>
    <row r="20" spans="1:11" ht="14.45" x14ac:dyDescent="0.35">
      <c r="A20" s="8" t="s">
        <v>22</v>
      </c>
      <c r="B20" s="9"/>
      <c r="C20" s="9">
        <v>50000</v>
      </c>
      <c r="D20" s="9"/>
      <c r="E20" s="9"/>
      <c r="F20" s="9"/>
      <c r="G20" s="9"/>
      <c r="H20" s="9"/>
      <c r="I20" s="9">
        <v>50000</v>
      </c>
      <c r="J20" s="9"/>
      <c r="K20" s="10"/>
    </row>
    <row r="21" spans="1:11" ht="14.45" x14ac:dyDescent="0.35">
      <c r="A21" s="8" t="s">
        <v>23</v>
      </c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14.45" x14ac:dyDescent="0.35">
      <c r="A22" s="8" t="s">
        <v>24</v>
      </c>
      <c r="B22" s="9">
        <v>50000</v>
      </c>
      <c r="C22" s="9">
        <v>50000</v>
      </c>
      <c r="D22" s="9">
        <v>50000</v>
      </c>
      <c r="E22" s="9">
        <v>50000</v>
      </c>
      <c r="F22" s="9">
        <v>50000</v>
      </c>
      <c r="G22" s="9">
        <v>50000</v>
      </c>
      <c r="H22" s="9">
        <v>50000</v>
      </c>
      <c r="I22" s="9">
        <v>50000</v>
      </c>
      <c r="J22" s="9">
        <v>50000</v>
      </c>
      <c r="K22" s="10">
        <v>50000</v>
      </c>
    </row>
    <row r="23" spans="1:11" ht="14.45" x14ac:dyDescent="0.35">
      <c r="A23" s="8" t="s">
        <v>25</v>
      </c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s="1" customFormat="1" ht="15.75" thickBot="1" x14ac:dyDescent="0.3">
      <c r="A24" s="24" t="s">
        <v>26</v>
      </c>
      <c r="B24" s="25">
        <f>SUM(B10:B23)</f>
        <v>730000</v>
      </c>
      <c r="C24" s="25">
        <f t="shared" ref="C24:K24" si="6">SUM(C10:C23)</f>
        <v>325000</v>
      </c>
      <c r="D24" s="25">
        <f t="shared" si="6"/>
        <v>250000</v>
      </c>
      <c r="E24" s="25">
        <f t="shared" si="6"/>
        <v>400000</v>
      </c>
      <c r="F24" s="25">
        <f t="shared" si="6"/>
        <v>50000</v>
      </c>
      <c r="G24" s="25">
        <f t="shared" si="6"/>
        <v>450000</v>
      </c>
      <c r="H24" s="25">
        <f t="shared" si="6"/>
        <v>400000</v>
      </c>
      <c r="I24" s="25">
        <f t="shared" si="6"/>
        <v>375000</v>
      </c>
      <c r="J24" s="25">
        <f t="shared" si="6"/>
        <v>250000</v>
      </c>
      <c r="K24" s="25">
        <f t="shared" si="6"/>
        <v>400000</v>
      </c>
    </row>
    <row r="25" spans="1:11" s="1" customFormat="1" ht="15.75" thickBot="1" x14ac:dyDescent="0.3">
      <c r="A25" s="27"/>
      <c r="B25" s="28"/>
      <c r="C25" s="28"/>
      <c r="D25" s="28"/>
      <c r="E25" s="28"/>
      <c r="H25" s="29" t="s">
        <v>43</v>
      </c>
      <c r="I25" s="30">
        <f>SUM(C24:I24)</f>
        <v>2250000</v>
      </c>
    </row>
    <row r="26" spans="1:11" s="1" customFormat="1" ht="15.75" thickBot="1" x14ac:dyDescent="0.3">
      <c r="A26" s="27"/>
      <c r="B26" s="28"/>
      <c r="C26" s="28"/>
      <c r="D26" s="28"/>
      <c r="E26" s="28"/>
      <c r="F26" s="31"/>
      <c r="G26" s="31"/>
    </row>
    <row r="27" spans="1:11" s="1" customFormat="1" ht="15.75" thickBot="1" x14ac:dyDescent="0.3">
      <c r="A27" s="61" t="s">
        <v>28</v>
      </c>
      <c r="B27" s="37" t="s">
        <v>1</v>
      </c>
      <c r="C27" s="3" t="s">
        <v>2</v>
      </c>
      <c r="D27" s="3" t="s">
        <v>3</v>
      </c>
      <c r="E27" s="3" t="s">
        <v>4</v>
      </c>
      <c r="F27" s="3" t="s">
        <v>5</v>
      </c>
      <c r="G27" s="3" t="s">
        <v>6</v>
      </c>
      <c r="H27" s="3" t="s">
        <v>39</v>
      </c>
      <c r="I27" s="3" t="s">
        <v>40</v>
      </c>
      <c r="J27" s="3" t="s">
        <v>41</v>
      </c>
      <c r="K27" s="4" t="s">
        <v>42</v>
      </c>
    </row>
    <row r="28" spans="1:11" x14ac:dyDescent="0.25">
      <c r="A28" s="71" t="s">
        <v>29</v>
      </c>
      <c r="B28" s="68">
        <f t="shared" ref="B28:K28" si="7">+B4+B6</f>
        <v>255000</v>
      </c>
      <c r="C28" s="57">
        <f t="shared" si="7"/>
        <v>284499</v>
      </c>
      <c r="D28" s="57">
        <f t="shared" si="7"/>
        <v>290189</v>
      </c>
      <c r="E28" s="57">
        <f t="shared" si="7"/>
        <v>295993</v>
      </c>
      <c r="F28" s="57">
        <f t="shared" si="7"/>
        <v>301913</v>
      </c>
      <c r="G28" s="57">
        <f t="shared" si="7"/>
        <v>307951</v>
      </c>
      <c r="H28" s="57">
        <f t="shared" si="7"/>
        <v>307951</v>
      </c>
      <c r="I28" s="57">
        <f t="shared" si="7"/>
        <v>337951</v>
      </c>
      <c r="J28" s="57">
        <f t="shared" si="7"/>
        <v>307951</v>
      </c>
      <c r="K28" s="58">
        <f t="shared" si="7"/>
        <v>340951</v>
      </c>
    </row>
    <row r="29" spans="1:11" x14ac:dyDescent="0.25">
      <c r="A29" s="72" t="s">
        <v>30</v>
      </c>
      <c r="B29" s="69">
        <f t="shared" ref="B29:K29" si="8">IF((B4+B6)&gt;B24,0,((B4+B6)-B24)*-1)</f>
        <v>475000</v>
      </c>
      <c r="C29" s="9">
        <f t="shared" si="8"/>
        <v>40501</v>
      </c>
      <c r="D29" s="9">
        <f t="shared" si="8"/>
        <v>0</v>
      </c>
      <c r="E29" s="9">
        <f t="shared" si="8"/>
        <v>104007</v>
      </c>
      <c r="F29" s="9">
        <f t="shared" si="8"/>
        <v>0</v>
      </c>
      <c r="G29" s="9">
        <f t="shared" si="8"/>
        <v>142049</v>
      </c>
      <c r="H29" s="9">
        <f t="shared" si="8"/>
        <v>92049</v>
      </c>
      <c r="I29" s="9">
        <f t="shared" si="8"/>
        <v>37049</v>
      </c>
      <c r="J29" s="9">
        <f t="shared" si="8"/>
        <v>0</v>
      </c>
      <c r="K29" s="10">
        <f t="shared" si="8"/>
        <v>59049</v>
      </c>
    </row>
    <row r="30" spans="1:11" x14ac:dyDescent="0.25">
      <c r="A30" s="72" t="s">
        <v>31</v>
      </c>
      <c r="B30" s="69">
        <f>B24</f>
        <v>730000</v>
      </c>
      <c r="C30" s="9">
        <f t="shared" ref="C30:K30" si="9">C24</f>
        <v>325000</v>
      </c>
      <c r="D30" s="9">
        <f t="shared" si="9"/>
        <v>250000</v>
      </c>
      <c r="E30" s="9">
        <f t="shared" si="9"/>
        <v>400000</v>
      </c>
      <c r="F30" s="9">
        <f t="shared" si="9"/>
        <v>50000</v>
      </c>
      <c r="G30" s="9">
        <f t="shared" si="9"/>
        <v>450000</v>
      </c>
      <c r="H30" s="9">
        <f t="shared" si="9"/>
        <v>400000</v>
      </c>
      <c r="I30" s="9">
        <f t="shared" si="9"/>
        <v>375000</v>
      </c>
      <c r="J30" s="9">
        <f t="shared" si="9"/>
        <v>250000</v>
      </c>
      <c r="K30" s="10">
        <f t="shared" si="9"/>
        <v>400000</v>
      </c>
    </row>
    <row r="31" spans="1:11" ht="15.75" thickBot="1" x14ac:dyDescent="0.3">
      <c r="A31" s="73" t="s">
        <v>32</v>
      </c>
      <c r="B31" s="70">
        <v>0</v>
      </c>
      <c r="C31" s="12">
        <f>+IF(C29&gt;0,0,+C28-C30)</f>
        <v>0</v>
      </c>
      <c r="D31" s="12">
        <f t="shared" ref="D31:K31" si="10">+IF(D29&gt;0,0,+D28-D30)</f>
        <v>40189</v>
      </c>
      <c r="E31" s="12">
        <f t="shared" si="10"/>
        <v>0</v>
      </c>
      <c r="F31" s="12">
        <f t="shared" si="10"/>
        <v>251913</v>
      </c>
      <c r="G31" s="12">
        <f t="shared" si="10"/>
        <v>0</v>
      </c>
      <c r="H31" s="12">
        <f t="shared" si="10"/>
        <v>0</v>
      </c>
      <c r="I31" s="12">
        <f t="shared" si="10"/>
        <v>0</v>
      </c>
      <c r="J31" s="12">
        <f t="shared" si="10"/>
        <v>57951</v>
      </c>
      <c r="K31" s="13">
        <f t="shared" si="10"/>
        <v>0</v>
      </c>
    </row>
    <row r="33" spans="1:11" ht="15.75" thickBot="1" x14ac:dyDescent="0.3">
      <c r="B33" t="s">
        <v>33</v>
      </c>
    </row>
    <row r="34" spans="1:11" ht="15.75" thickBot="1" x14ac:dyDescent="0.3">
      <c r="A34" s="36" t="s">
        <v>34</v>
      </c>
      <c r="B34" s="37" t="s">
        <v>1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39</v>
      </c>
      <c r="I34" s="3" t="s">
        <v>40</v>
      </c>
      <c r="J34" s="3" t="s">
        <v>41</v>
      </c>
      <c r="K34" s="4" t="s">
        <v>42</v>
      </c>
    </row>
    <row r="35" spans="1:11" x14ac:dyDescent="0.25">
      <c r="A35" s="75" t="s">
        <v>35</v>
      </c>
      <c r="B35" s="68">
        <v>600000</v>
      </c>
      <c r="C35" s="66">
        <f>+B38</f>
        <v>125000</v>
      </c>
      <c r="D35" s="66">
        <f>+C38</f>
        <v>84499</v>
      </c>
      <c r="E35" s="66">
        <f t="shared" ref="E35:G35" si="11">+D38</f>
        <v>124688</v>
      </c>
      <c r="F35" s="66">
        <f t="shared" si="11"/>
        <v>20681</v>
      </c>
      <c r="G35" s="66">
        <f t="shared" si="11"/>
        <v>272594</v>
      </c>
      <c r="H35" s="66">
        <f t="shared" ref="H35" si="12">+G38</f>
        <v>130545</v>
      </c>
      <c r="I35" s="66">
        <f t="shared" ref="I35" si="13">+H38</f>
        <v>38496</v>
      </c>
      <c r="J35" s="66">
        <f t="shared" ref="J35" si="14">+I38</f>
        <v>1447</v>
      </c>
      <c r="K35" s="67">
        <f t="shared" ref="K35" si="15">+J38</f>
        <v>59398</v>
      </c>
    </row>
    <row r="36" spans="1:11" x14ac:dyDescent="0.25">
      <c r="A36" s="42" t="s">
        <v>36</v>
      </c>
      <c r="B36" s="69">
        <f t="shared" ref="B36:K36" si="16">+B29*-1</f>
        <v>-475000</v>
      </c>
      <c r="C36" s="62">
        <f t="shared" si="16"/>
        <v>-40501</v>
      </c>
      <c r="D36" s="62">
        <f t="shared" si="16"/>
        <v>0</v>
      </c>
      <c r="E36" s="62">
        <f t="shared" si="16"/>
        <v>-104007</v>
      </c>
      <c r="F36" s="62">
        <f t="shared" si="16"/>
        <v>0</v>
      </c>
      <c r="G36" s="62">
        <f t="shared" si="16"/>
        <v>-142049</v>
      </c>
      <c r="H36" s="62">
        <f t="shared" si="16"/>
        <v>-92049</v>
      </c>
      <c r="I36" s="62">
        <f t="shared" si="16"/>
        <v>-37049</v>
      </c>
      <c r="J36" s="62">
        <f t="shared" si="16"/>
        <v>0</v>
      </c>
      <c r="K36" s="63">
        <f t="shared" si="16"/>
        <v>-59049</v>
      </c>
    </row>
    <row r="37" spans="1:11" x14ac:dyDescent="0.25">
      <c r="A37" s="42" t="s">
        <v>37</v>
      </c>
      <c r="B37" s="69">
        <f t="shared" ref="B37:K37" si="17">+B31</f>
        <v>0</v>
      </c>
      <c r="C37" s="62">
        <f t="shared" si="17"/>
        <v>0</v>
      </c>
      <c r="D37" s="62">
        <f t="shared" si="17"/>
        <v>40189</v>
      </c>
      <c r="E37" s="62">
        <f t="shared" si="17"/>
        <v>0</v>
      </c>
      <c r="F37" s="62">
        <f t="shared" si="17"/>
        <v>251913</v>
      </c>
      <c r="G37" s="62">
        <f t="shared" si="17"/>
        <v>0</v>
      </c>
      <c r="H37" s="62">
        <f t="shared" si="17"/>
        <v>0</v>
      </c>
      <c r="I37" s="62">
        <f t="shared" si="17"/>
        <v>0</v>
      </c>
      <c r="J37" s="62">
        <f t="shared" si="17"/>
        <v>57951</v>
      </c>
      <c r="K37" s="63">
        <f t="shared" si="17"/>
        <v>0</v>
      </c>
    </row>
    <row r="38" spans="1:11" ht="15.75" thickBot="1" x14ac:dyDescent="0.3">
      <c r="A38" s="46" t="s">
        <v>38</v>
      </c>
      <c r="B38" s="74">
        <f>+B35+B36+B37</f>
        <v>125000</v>
      </c>
      <c r="C38" s="64">
        <f>+C35+C36+C37</f>
        <v>84499</v>
      </c>
      <c r="D38" s="64">
        <f t="shared" ref="D38:K38" si="18">+D35+D36+D37</f>
        <v>124688</v>
      </c>
      <c r="E38" s="64">
        <f t="shared" si="18"/>
        <v>20681</v>
      </c>
      <c r="F38" s="64">
        <f t="shared" si="18"/>
        <v>272594</v>
      </c>
      <c r="G38" s="64">
        <f t="shared" si="18"/>
        <v>130545</v>
      </c>
      <c r="H38" s="64">
        <f t="shared" si="18"/>
        <v>38496</v>
      </c>
      <c r="I38" s="64">
        <f t="shared" si="18"/>
        <v>1447</v>
      </c>
      <c r="J38" s="64">
        <f t="shared" si="18"/>
        <v>59398</v>
      </c>
      <c r="K38" s="65">
        <f t="shared" si="18"/>
        <v>349</v>
      </c>
    </row>
    <row r="41" spans="1:11" x14ac:dyDescent="0.25">
      <c r="C41" s="51">
        <f>+C24-'ORIGINAL (5 yr)'!C24</f>
        <v>-150000</v>
      </c>
      <c r="D41" s="51">
        <f>+D24-'ORIGINAL (5 yr)'!D24</f>
        <v>-200000</v>
      </c>
      <c r="E41" s="51">
        <f>+E24-'ORIGINAL (5 yr)'!E24</f>
        <v>-120681</v>
      </c>
      <c r="F41" s="51">
        <f>+F24-'ORIGINAL (5 yr)'!F24</f>
        <v>-400000</v>
      </c>
      <c r="G41" s="51" t="s">
        <v>33</v>
      </c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 (5 yr)</vt:lpstr>
      <vt:lpstr>DEFER (7 yr)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admin</cp:lastModifiedBy>
  <cp:lastPrinted>2015-01-16T14:06:50Z</cp:lastPrinted>
  <dcterms:created xsi:type="dcterms:W3CDTF">2015-01-06T13:47:09Z</dcterms:created>
  <dcterms:modified xsi:type="dcterms:W3CDTF">2015-01-23T18:48:15Z</dcterms:modified>
</cp:coreProperties>
</file>