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Sheet1!$A$2:$G$413</definedName>
  </definedNames>
  <calcPr calcId="145621"/>
</workbook>
</file>

<file path=xl/calcChain.xml><?xml version="1.0" encoding="utf-8"?>
<calcChain xmlns="http://schemas.openxmlformats.org/spreadsheetml/2006/main">
  <c r="G407" i="1" l="1"/>
  <c r="D408" i="1" s="1"/>
  <c r="G408" i="1" s="1"/>
  <c r="E353" i="1" l="1"/>
  <c r="E337" i="1" l="1"/>
  <c r="E293" i="1" l="1"/>
  <c r="E266" i="1" l="1"/>
  <c r="E265" i="1" l="1"/>
  <c r="E249" i="1" l="1"/>
  <c r="D8" i="1"/>
  <c r="G8" i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E31" i="1"/>
  <c r="E39" i="1"/>
  <c r="E44" i="1"/>
  <c r="E50" i="1"/>
  <c r="E63" i="1"/>
  <c r="E72" i="1"/>
  <c r="E84" i="1"/>
  <c r="E106" i="1"/>
  <c r="E122" i="1"/>
  <c r="E144" i="1"/>
  <c r="E164" i="1"/>
  <c r="E177" i="1"/>
  <c r="E189" i="1"/>
  <c r="E199" i="1"/>
  <c r="B94" i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2" i="1" s="1"/>
  <c r="B33" i="1" s="1"/>
  <c r="B34" i="1" s="1"/>
  <c r="B35" i="1" s="1"/>
  <c r="B36" i="1" s="1"/>
  <c r="B37" i="1" s="1"/>
  <c r="B38" i="1" s="1"/>
  <c r="D19" i="1" l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H18" i="1"/>
  <c r="D42" i="1" l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s="1"/>
  <c r="G132" i="1" s="1"/>
  <c r="D133" i="1" s="1"/>
  <c r="G133" i="1" s="1"/>
  <c r="D134" i="1" s="1"/>
  <c r="G134" i="1" s="1"/>
  <c r="D135" i="1" s="1"/>
  <c r="G135" i="1" s="1"/>
  <c r="D136" i="1" s="1"/>
  <c r="G136" i="1" s="1"/>
  <c r="D137" i="1" s="1"/>
  <c r="G137" i="1" s="1"/>
  <c r="D138" i="1" s="1"/>
  <c r="G138" i="1" s="1"/>
  <c r="D139" i="1" s="1"/>
  <c r="G139" i="1" s="1"/>
  <c r="D140" i="1" s="1"/>
  <c r="G140" i="1" s="1"/>
  <c r="D141" i="1" s="1"/>
  <c r="G141" i="1" s="1"/>
  <c r="D142" i="1" s="1"/>
  <c r="G142" i="1" s="1"/>
  <c r="D143" i="1" s="1"/>
  <c r="G143" i="1" s="1"/>
  <c r="D144" i="1" s="1"/>
  <c r="G144" i="1" s="1"/>
  <c r="D145" i="1" s="1"/>
  <c r="G145" i="1" s="1"/>
  <c r="D146" i="1" s="1"/>
  <c r="G146" i="1" s="1"/>
  <c r="D147" i="1" s="1"/>
  <c r="G147" i="1" s="1"/>
  <c r="D148" i="1" s="1"/>
  <c r="G148" i="1" s="1"/>
  <c r="D149" i="1" s="1"/>
  <c r="G149" i="1" s="1"/>
  <c r="D150" i="1" s="1"/>
  <c r="G150" i="1" s="1"/>
  <c r="D151" i="1" s="1"/>
  <c r="G151" i="1" s="1"/>
  <c r="D152" i="1" s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s="1"/>
  <c r="G164" i="1" s="1"/>
  <c r="D165" i="1" s="1"/>
  <c r="G165" i="1" s="1"/>
  <c r="D166" i="1" s="1"/>
  <c r="G166" i="1" s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s="1"/>
  <c r="D177" i="1" s="1"/>
  <c r="G177" i="1" s="1"/>
  <c r="D178" i="1" s="1"/>
  <c r="G178" i="1" s="1"/>
  <c r="D179" i="1" s="1"/>
  <c r="G179" i="1" s="1"/>
  <c r="D180" i="1" s="1"/>
  <c r="G180" i="1" s="1"/>
  <c r="D181" i="1" s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s="1"/>
  <c r="G187" i="1" s="1"/>
  <c r="D188" i="1" s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I41" i="1"/>
  <c r="G198" i="1" l="1"/>
  <c r="D199" i="1" s="1"/>
  <c r="G199" i="1" s="1"/>
  <c r="D200" i="1" s="1"/>
  <c r="G200" i="1" l="1"/>
  <c r="D201" i="1" s="1"/>
  <c r="G201" i="1" l="1"/>
  <c r="D202" i="1" s="1"/>
  <c r="G202" i="1" l="1"/>
  <c r="D203" i="1" s="1"/>
  <c r="G203" i="1" l="1"/>
  <c r="D204" i="1" s="1"/>
  <c r="G204" i="1" l="1"/>
  <c r="D205" i="1" s="1"/>
  <c r="G205" i="1" l="1"/>
  <c r="D206" i="1" s="1"/>
  <c r="G206" i="1" l="1"/>
  <c r="D207" i="1" s="1"/>
  <c r="G207" i="1" l="1"/>
  <c r="D208" i="1" s="1"/>
  <c r="G208" i="1" l="1"/>
  <c r="D209" i="1" s="1"/>
  <c r="G209" i="1" l="1"/>
  <c r="D210" i="1" s="1"/>
  <c r="G210" i="1" l="1"/>
  <c r="D211" i="1" s="1"/>
  <c r="G211" i="1" l="1"/>
  <c r="D212" i="1" s="1"/>
  <c r="G212" i="1" l="1"/>
  <c r="D213" i="1" s="1"/>
  <c r="G213" i="1" l="1"/>
  <c r="D214" i="1" s="1"/>
  <c r="G214" i="1" l="1"/>
  <c r="D215" i="1" s="1"/>
  <c r="G215" i="1" l="1"/>
  <c r="D216" i="1" s="1"/>
  <c r="G216" i="1" l="1"/>
  <c r="D217" i="1" s="1"/>
  <c r="G217" i="1" l="1"/>
  <c r="D218" i="1" s="1"/>
  <c r="G218" i="1" l="1"/>
  <c r="D219" i="1" s="1"/>
  <c r="G219" i="1" l="1"/>
  <c r="D220" i="1" s="1"/>
  <c r="G220" i="1" l="1"/>
  <c r="D221" i="1" s="1"/>
  <c r="G221" i="1" l="1"/>
  <c r="D222" i="1" s="1"/>
  <c r="G222" i="1" l="1"/>
  <c r="D223" i="1" s="1"/>
  <c r="G223" i="1" l="1"/>
  <c r="D224" i="1" s="1"/>
  <c r="G224" i="1" l="1"/>
  <c r="D225" i="1" s="1"/>
  <c r="G225" i="1" l="1"/>
  <c r="D226" i="1" s="1"/>
  <c r="G226" i="1" l="1"/>
  <c r="D227" i="1" s="1"/>
  <c r="G227" i="1" l="1"/>
  <c r="D228" i="1" s="1"/>
  <c r="G228" i="1" l="1"/>
  <c r="D229" i="1" s="1"/>
  <c r="G229" i="1" l="1"/>
  <c r="D230" i="1" s="1"/>
  <c r="G230" i="1" l="1"/>
  <c r="D231" i="1" s="1"/>
  <c r="G231" i="1" l="1"/>
  <c r="D232" i="1" s="1"/>
  <c r="G232" i="1" l="1"/>
  <c r="D233" i="1" s="1"/>
  <c r="G233" i="1" l="1"/>
  <c r="D234" i="1" s="1"/>
  <c r="G234" i="1" l="1"/>
  <c r="D235" i="1" s="1"/>
  <c r="G235" i="1" l="1"/>
  <c r="D236" i="1" s="1"/>
  <c r="G236" i="1" l="1"/>
  <c r="D237" i="1" s="1"/>
  <c r="G237" i="1" l="1"/>
  <c r="D238" i="1" s="1"/>
  <c r="G238" i="1" l="1"/>
  <c r="D239" i="1" s="1"/>
  <c r="G239" i="1" l="1"/>
  <c r="D240" i="1" s="1"/>
  <c r="G240" i="1" l="1"/>
  <c r="D241" i="1" s="1"/>
  <c r="G241" i="1" l="1"/>
  <c r="D242" i="1" s="1"/>
  <c r="G242" i="1" l="1"/>
  <c r="D243" i="1" s="1"/>
  <c r="G243" i="1" l="1"/>
  <c r="D244" i="1" s="1"/>
  <c r="G244" i="1" l="1"/>
  <c r="D245" i="1" s="1"/>
  <c r="G245" i="1" l="1"/>
  <c r="D246" i="1" s="1"/>
  <c r="G246" i="1" l="1"/>
  <c r="D247" i="1" s="1"/>
  <c r="G247" i="1" s="1"/>
  <c r="D248" i="1" s="1"/>
  <c r="G248" i="1" s="1"/>
  <c r="D249" i="1" s="1"/>
  <c r="G249" i="1" l="1"/>
  <c r="D250" i="1" s="1"/>
  <c r="G250" i="1" s="1"/>
  <c r="D251" i="1" s="1"/>
  <c r="G251" i="1" s="1"/>
  <c r="D252" i="1" s="1"/>
  <c r="G252" i="1" s="1"/>
  <c r="D253" i="1" s="1"/>
  <c r="G253" i="1" s="1"/>
  <c r="D254" i="1" s="1"/>
  <c r="G254" i="1" s="1"/>
  <c r="D255" i="1" s="1"/>
  <c r="G255" i="1" s="1"/>
  <c r="D256" i="1" s="1"/>
  <c r="G256" i="1" s="1"/>
  <c r="D257" i="1" s="1"/>
  <c r="G257" i="1" s="1"/>
  <c r="D258" i="1" s="1"/>
  <c r="G258" i="1" s="1"/>
  <c r="D259" i="1" s="1"/>
  <c r="G259" i="1" s="1"/>
  <c r="D260" i="1" s="1"/>
  <c r="G260" i="1" s="1"/>
  <c r="D261" i="1" s="1"/>
  <c r="G261" i="1" s="1"/>
  <c r="D262" i="1" s="1"/>
  <c r="G262" i="1" s="1"/>
  <c r="D263" i="1" s="1"/>
  <c r="G263" i="1" s="1"/>
  <c r="D264" i="1" s="1"/>
  <c r="G264" i="1" s="1"/>
  <c r="D265" i="1" s="1"/>
  <c r="G265" i="1" s="1"/>
  <c r="D266" i="1" s="1"/>
  <c r="G266" i="1" s="1"/>
  <c r="D267" i="1" s="1"/>
  <c r="G267" i="1" s="1"/>
  <c r="D268" i="1" s="1"/>
  <c r="G268" i="1" s="1"/>
  <c r="D269" i="1" s="1"/>
  <c r="G269" i="1" s="1"/>
  <c r="D270" i="1" s="1"/>
  <c r="G270" i="1" s="1"/>
  <c r="D271" i="1" s="1"/>
  <c r="G271" i="1" s="1"/>
  <c r="D272" i="1" s="1"/>
  <c r="G272" i="1" s="1"/>
  <c r="D273" i="1" s="1"/>
  <c r="G273" i="1" l="1"/>
  <c r="D274" i="1" s="1"/>
  <c r="G274" i="1" l="1"/>
  <c r="D275" i="1" s="1"/>
  <c r="G275" i="1" l="1"/>
  <c r="D276" i="1" s="1"/>
  <c r="G276" i="1" l="1"/>
  <c r="D277" i="1" s="1"/>
  <c r="G277" i="1" l="1"/>
  <c r="D278" i="1" s="1"/>
  <c r="G278" i="1" l="1"/>
  <c r="D279" i="1" s="1"/>
  <c r="G279" i="1" l="1"/>
  <c r="D280" i="1" s="1"/>
  <c r="G280" i="1" l="1"/>
  <c r="D281" i="1" s="1"/>
  <c r="G281" i="1" l="1"/>
  <c r="D282" i="1" s="1"/>
  <c r="G282" i="1" l="1"/>
  <c r="D283" i="1" s="1"/>
  <c r="G283" i="1" l="1"/>
  <c r="D284" i="1" s="1"/>
  <c r="G284" i="1" l="1"/>
  <c r="D285" i="1" s="1"/>
  <c r="G285" i="1" l="1"/>
  <c r="D286" i="1" s="1"/>
  <c r="G286" i="1" l="1"/>
  <c r="D287" i="1" s="1"/>
  <c r="G287" i="1" l="1"/>
  <c r="D288" i="1" s="1"/>
  <c r="G288" i="1" s="1"/>
  <c r="D289" i="1" s="1"/>
  <c r="G289" i="1" l="1"/>
  <c r="D290" i="1" s="1"/>
  <c r="G290" i="1" l="1"/>
  <c r="D291" i="1" s="1"/>
  <c r="G291" i="1" l="1"/>
  <c r="D292" i="1" s="1"/>
  <c r="G292" i="1" l="1"/>
  <c r="D293" i="1" s="1"/>
  <c r="G293" i="1" l="1"/>
  <c r="D294" i="1" s="1"/>
  <c r="G294" i="1" s="1"/>
  <c r="D295" i="1" s="1"/>
  <c r="G295" i="1" l="1"/>
  <c r="D296" i="1" s="1"/>
  <c r="G296" i="1" l="1"/>
  <c r="D297" i="1" s="1"/>
  <c r="G297" i="1" l="1"/>
  <c r="D298" i="1" s="1"/>
  <c r="G298" i="1" l="1"/>
  <c r="D299" i="1" s="1"/>
  <c r="G299" i="1" l="1"/>
  <c r="D300" i="1" s="1"/>
  <c r="G300" i="1" l="1"/>
  <c r="D301" i="1" s="1"/>
  <c r="G301" i="1" l="1"/>
  <c r="D302" i="1" s="1"/>
  <c r="G302" i="1" l="1"/>
  <c r="D303" i="1" s="1"/>
  <c r="G303" i="1" l="1"/>
  <c r="D304" i="1" s="1"/>
  <c r="G304" i="1" s="1"/>
  <c r="D305" i="1" s="1"/>
  <c r="G305" i="1" l="1"/>
  <c r="D306" i="1" s="1"/>
  <c r="G306" i="1" l="1"/>
  <c r="D307" i="1" s="1"/>
  <c r="G307" i="1" l="1"/>
  <c r="D308" i="1" s="1"/>
  <c r="G308" i="1" l="1"/>
  <c r="D309" i="1" s="1"/>
  <c r="G309" i="1" l="1"/>
  <c r="D310" i="1" s="1"/>
  <c r="G310" i="1" l="1"/>
  <c r="D311" i="1" s="1"/>
  <c r="G311" i="1" l="1"/>
  <c r="D312" i="1" s="1"/>
  <c r="G312" i="1" s="1"/>
  <c r="D313" i="1" s="1"/>
  <c r="G313" i="1" s="1"/>
  <c r="D314" i="1" s="1"/>
  <c r="G314" i="1" l="1"/>
  <c r="D315" i="1" s="1"/>
  <c r="G315" i="1" s="1"/>
  <c r="D316" i="1" s="1"/>
  <c r="G316" i="1" s="1"/>
  <c r="D317" i="1" s="1"/>
  <c r="G317" i="1" l="1"/>
  <c r="D318" i="1" s="1"/>
  <c r="G318" i="1" s="1"/>
  <c r="D319" i="1" s="1"/>
  <c r="G319" i="1" l="1"/>
  <c r="D320" i="1" s="1"/>
  <c r="G320" i="1" l="1"/>
  <c r="D321" i="1" s="1"/>
  <c r="G321" i="1" s="1"/>
  <c r="D322" i="1" s="1"/>
  <c r="G322" i="1" l="1"/>
  <c r="D323" i="1" s="1"/>
  <c r="G323" i="1" l="1"/>
  <c r="D324" i="1" s="1"/>
  <c r="G324" i="1" l="1"/>
  <c r="D325" i="1" s="1"/>
  <c r="G325" i="1" l="1"/>
  <c r="D326" i="1" s="1"/>
  <c r="G326" i="1" l="1"/>
  <c r="D327" i="1" s="1"/>
  <c r="G327" i="1" l="1"/>
  <c r="D328" i="1" s="1"/>
  <c r="G328" i="1" l="1"/>
  <c r="D329" i="1" s="1"/>
  <c r="G329" i="1" l="1"/>
  <c r="D330" i="1" s="1"/>
  <c r="G330" i="1" l="1"/>
  <c r="D331" i="1" s="1"/>
  <c r="G331" i="1" l="1"/>
  <c r="D332" i="1" s="1"/>
  <c r="G332" i="1" l="1"/>
  <c r="D333" i="1" s="1"/>
  <c r="G333" i="1" l="1"/>
  <c r="D334" i="1" s="1"/>
  <c r="G334" i="1" l="1"/>
  <c r="D335" i="1" s="1"/>
  <c r="G335" i="1" l="1"/>
  <c r="D336" i="1" s="1"/>
  <c r="G336" i="1" s="1"/>
  <c r="D337" i="1" s="1"/>
  <c r="G337" i="1" s="1"/>
  <c r="D338" i="1" s="1"/>
  <c r="G338" i="1" l="1"/>
  <c r="D339" i="1" s="1"/>
  <c r="G339" i="1" l="1"/>
  <c r="D340" i="1" s="1"/>
  <c r="G340" i="1" l="1"/>
  <c r="D341" i="1" s="1"/>
  <c r="G341" i="1" l="1"/>
  <c r="D342" i="1" s="1"/>
  <c r="G342" i="1" l="1"/>
  <c r="D343" i="1" s="1"/>
  <c r="G343" i="1" l="1"/>
  <c r="D344" i="1" s="1"/>
  <c r="G344" i="1" l="1"/>
  <c r="D345" i="1" s="1"/>
  <c r="G345" i="1" s="1"/>
  <c r="D346" i="1" s="1"/>
  <c r="G346" i="1" s="1"/>
  <c r="D347" i="1" s="1"/>
  <c r="G347" i="1" l="1"/>
  <c r="D348" i="1" s="1"/>
  <c r="G348" i="1" s="1"/>
  <c r="D349" i="1" s="1"/>
  <c r="G349" i="1" s="1"/>
  <c r="D350" i="1" s="1"/>
  <c r="G350" i="1" s="1"/>
  <c r="D351" i="1" s="1"/>
  <c r="G351" i="1" s="1"/>
  <c r="D352" i="1" s="1"/>
  <c r="G352" i="1" s="1"/>
  <c r="D353" i="1" s="1"/>
  <c r="G353" i="1" s="1"/>
  <c r="D354" i="1" s="1"/>
  <c r="G354" i="1" l="1"/>
  <c r="D355" i="1" s="1"/>
  <c r="G355" i="1" s="1"/>
  <c r="D356" i="1" s="1"/>
  <c r="G356" i="1" l="1"/>
  <c r="D357" i="1" s="1"/>
  <c r="G357" i="1" l="1"/>
  <c r="D358" i="1" s="1"/>
  <c r="G358" i="1" l="1"/>
  <c r="D359" i="1" s="1"/>
  <c r="G359" i="1" l="1"/>
  <c r="D360" i="1" s="1"/>
  <c r="G360" i="1" s="1"/>
  <c r="D361" i="1" s="1"/>
  <c r="G361" i="1" s="1"/>
  <c r="D362" i="1" s="1"/>
  <c r="G362" i="1" s="1"/>
  <c r="D363" i="1" s="1"/>
  <c r="G363" i="1" s="1"/>
  <c r="D364" i="1" s="1"/>
  <c r="G364" i="1" s="1"/>
  <c r="D365" i="1" s="1"/>
  <c r="G365" i="1" s="1"/>
  <c r="D366" i="1" s="1"/>
  <c r="G366" i="1" s="1"/>
  <c r="D367" i="1" s="1"/>
  <c r="G367" i="1" s="1"/>
  <c r="D368" i="1" s="1"/>
  <c r="G368" i="1" s="1"/>
  <c r="D369" i="1" s="1"/>
  <c r="G369" i="1" s="1"/>
  <c r="D370" i="1" s="1"/>
  <c r="G370" i="1" s="1"/>
  <c r="D371" i="1" s="1"/>
  <c r="G371" i="1" s="1"/>
  <c r="D372" i="1" s="1"/>
  <c r="G372" i="1" s="1"/>
  <c r="D373" i="1" s="1"/>
  <c r="G373" i="1" s="1"/>
  <c r="D374" i="1" s="1"/>
  <c r="G374" i="1" s="1"/>
  <c r="D375" i="1" s="1"/>
  <c r="G375" i="1" l="1"/>
  <c r="D376" i="1" s="1"/>
  <c r="G376" i="1" l="1"/>
  <c r="D377" i="1" s="1"/>
  <c r="G377" i="1" l="1"/>
  <c r="D378" i="1" s="1"/>
  <c r="G378" i="1" l="1"/>
  <c r="D379" i="1" s="1"/>
  <c r="G379" i="1" l="1"/>
  <c r="D380" i="1" s="1"/>
  <c r="G380" i="1" l="1"/>
  <c r="D381" i="1" s="1"/>
  <c r="G381" i="1" l="1"/>
  <c r="D382" i="1" s="1"/>
  <c r="G382" i="1" l="1"/>
  <c r="D383" i="1" s="1"/>
  <c r="G383" i="1" l="1"/>
  <c r="D384" i="1" s="1"/>
  <c r="G384" i="1" l="1"/>
  <c r="D385" i="1" s="1"/>
  <c r="G385" i="1" l="1"/>
  <c r="D386" i="1" s="1"/>
  <c r="G386" i="1" l="1"/>
  <c r="D387" i="1" s="1"/>
  <c r="G387" i="1" l="1"/>
  <c r="D388" i="1" s="1"/>
  <c r="G388" i="1" l="1"/>
  <c r="D389" i="1" s="1"/>
  <c r="G389" i="1" l="1"/>
  <c r="D390" i="1" s="1"/>
  <c r="G390" i="1" l="1"/>
  <c r="D391" i="1" s="1"/>
  <c r="G391" i="1" l="1"/>
  <c r="D392" i="1" s="1"/>
  <c r="G392" i="1" l="1"/>
  <c r="D393" i="1" l="1"/>
  <c r="G393" i="1" s="1"/>
  <c r="D394" i="1" s="1"/>
  <c r="G394" i="1" s="1"/>
  <c r="D395" i="1" s="1"/>
  <c r="G395" i="1" l="1"/>
  <c r="D396" i="1" s="1"/>
  <c r="G396" i="1" l="1"/>
  <c r="D397" i="1" s="1"/>
  <c r="G397" i="1" l="1"/>
  <c r="D398" i="1" s="1"/>
  <c r="G398" i="1" l="1"/>
  <c r="D399" i="1" s="1"/>
  <c r="G399" i="1" l="1"/>
  <c r="D400" i="1" s="1"/>
  <c r="G400" i="1" l="1"/>
  <c r="D401" i="1" s="1"/>
  <c r="G401" i="1" l="1"/>
  <c r="D402" i="1" s="1"/>
  <c r="G402" i="1" l="1"/>
  <c r="D403" i="1" s="1"/>
  <c r="G403" i="1" l="1"/>
  <c r="D404" i="1" s="1"/>
  <c r="G404" i="1" l="1"/>
  <c r="D405" i="1" s="1"/>
  <c r="G405" i="1" l="1"/>
  <c r="D406" i="1" l="1"/>
  <c r="G406" i="1" s="1"/>
  <c r="D407" i="1" l="1"/>
  <c r="D409" i="1" l="1"/>
  <c r="G409" i="1" s="1"/>
  <c r="D410" i="1" s="1"/>
  <c r="G410" i="1" s="1"/>
  <c r="D411" i="1" l="1"/>
  <c r="D412" i="1" l="1"/>
  <c r="G412" i="1" s="1"/>
  <c r="D413" i="1" s="1"/>
  <c r="G413" i="1" s="1"/>
  <c r="G411" i="1"/>
</calcChain>
</file>

<file path=xl/sharedStrings.xml><?xml version="1.0" encoding="utf-8"?>
<sst xmlns="http://schemas.openxmlformats.org/spreadsheetml/2006/main" count="440" uniqueCount="78">
  <si>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</si>
  <si>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</si>
  <si>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</si>
  <si>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</si>
  <si>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</si>
  <si>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</si>
  <si>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</si>
  <si>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</si>
  <si>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Payment</t>
  </si>
  <si>
    <t>Issuance Costs</t>
  </si>
  <si>
    <t>November Dividends</t>
  </si>
  <si>
    <t>NEF Cyberlearning</t>
  </si>
  <si>
    <t>Tri-State Reprographics, Inc.</t>
  </si>
  <si>
    <t>Urban Engineers, Inc.</t>
  </si>
  <si>
    <t>RediCheck International, Inc.</t>
  </si>
  <si>
    <t>Void</t>
  </si>
  <si>
    <t>Hill Engineering, Inc.</t>
  </si>
  <si>
    <t>John Gregory</t>
  </si>
  <si>
    <t>Building Specialties-Erie</t>
  </si>
  <si>
    <t>BES QZAB Account Activity</t>
  </si>
  <si>
    <t>Underwriters Discount</t>
  </si>
  <si>
    <t>Bond Counsel Fee and Expenses</t>
  </si>
  <si>
    <t>Solicitor</t>
  </si>
  <si>
    <t>Financial Advisory Fees</t>
  </si>
  <si>
    <t>Rating Fee</t>
  </si>
  <si>
    <t>Official Statement Printing</t>
  </si>
  <si>
    <t>Paying Agent</t>
  </si>
  <si>
    <t>Standard &amp; Poor's CUSIP</t>
  </si>
  <si>
    <t>PLGIT Beginning Balance</t>
  </si>
  <si>
    <t>Birkmire Trucking/Big Box Rentals</t>
  </si>
  <si>
    <t>GovConnection</t>
  </si>
  <si>
    <t>Farmington Township</t>
  </si>
  <si>
    <t>Building Inspection Underwriters of PA</t>
  </si>
  <si>
    <t>Xerox Audio Visual Solutions, Inc.</t>
  </si>
  <si>
    <t>OpenArc</t>
  </si>
  <si>
    <t>E.E. Austin &amp; Son, Inc.</t>
  </si>
  <si>
    <t>Blackhawk Neff</t>
  </si>
  <si>
    <t>Canfield Development, Inc.</t>
  </si>
  <si>
    <t>Commercial Appliance Contracts</t>
  </si>
  <si>
    <t>Microbac Laboratories, Inc.</t>
  </si>
  <si>
    <t>R.A. Greig Equipment Co.</t>
  </si>
  <si>
    <t>Wm. T. Spaeder</t>
  </si>
  <si>
    <t>Rabe Environmental Systems</t>
  </si>
  <si>
    <t>Journal</t>
  </si>
  <si>
    <t>Interest/Amortization</t>
  </si>
  <si>
    <t>Prints &amp; More by Holly</t>
  </si>
  <si>
    <t>Void Check 159</t>
  </si>
  <si>
    <t>James P. Hunter PE, PLS</t>
  </si>
  <si>
    <t>Warren County School District</t>
  </si>
  <si>
    <t>Allied Fire Protection Systems</t>
  </si>
  <si>
    <t>John H. Robinson Testing</t>
  </si>
  <si>
    <t>Dennis LaMonica</t>
  </si>
  <si>
    <t>SJB Services, Inc.</t>
  </si>
  <si>
    <t>Void Check 190</t>
  </si>
  <si>
    <t>Void Check 189</t>
  </si>
  <si>
    <t>Hallstrom-Clark Electric</t>
  </si>
  <si>
    <t>Scobell Company, Inc.</t>
  </si>
  <si>
    <t>Hudson Construction, Inc.</t>
  </si>
  <si>
    <t>Kimball Environmental</t>
  </si>
  <si>
    <t>Bulders' Hardware</t>
  </si>
  <si>
    <t>Builders' Hardware and Specialty</t>
  </si>
  <si>
    <t>John F. Gregory</t>
  </si>
  <si>
    <t>Kelly Gregory</t>
  </si>
  <si>
    <t>Amark Environmental</t>
  </si>
  <si>
    <t>P.E.M. Co.</t>
  </si>
  <si>
    <t>The Hite Company</t>
  </si>
  <si>
    <t>Sears Commercial One</t>
  </si>
  <si>
    <t>Biel's Information Tech Systems</t>
  </si>
  <si>
    <t>OA Systems, LLC</t>
  </si>
  <si>
    <t>Bittinger Spray Foam Insulation, LLC</t>
  </si>
  <si>
    <t>Void Check 180</t>
  </si>
  <si>
    <t>Fuller Building Maintenance</t>
  </si>
  <si>
    <t>S.A. Comunale, Inc.</t>
  </si>
  <si>
    <t>McLaughlin Construction Co.</t>
  </si>
  <si>
    <t>South One Supply</t>
  </si>
  <si>
    <t>Refund</t>
  </si>
  <si>
    <t>Somat</t>
  </si>
  <si>
    <t>Maffei Strayer Furnishings,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</si>
</sst>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5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2" fillId="0" borderId="13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4" fillId="0" borderId="7" xfId="1" applyNumberFormat="1" applyFont="1" applyBorder="1" applyAlignment="1">
      <alignment vertical="center"/>
    </xf>
    <xf numFmtId="1" fontId="10" fillId="0" borderId="20" xfId="0" applyNumberFormat="1" applyFont="1" applyBorder="1" applyAlignment="1">
      <alignment horizontal="center" vertical="center" textRotation="90"/>
    </xf>
    <xf numFmtId="1" fontId="10" fillId="0" borderId="7" xfId="0" applyNumberFormat="1" applyFont="1" applyBorder="1" applyAlignment="1">
      <alignment horizontal="center" vertical="center"/>
    </xf>
    <xf numFmtId="8" fontId="14" fillId="4" borderId="7" xfId="1" applyNumberFormat="1" applyFont="1" applyFill="1" applyBorder="1" applyAlignment="1">
      <alignment vertical="center"/>
    </xf>
    <xf numFmtId="8" fontId="14" fillId="5" borderId="7" xfId="1" applyNumberFormat="1" applyFont="1" applyFill="1" applyBorder="1" applyAlignment="1">
      <alignment vertical="center"/>
    </xf>
    <xf numFmtId="1" fontId="10" fillId="0" borderId="7" xfId="0" applyNumberFormat="1" applyFont="1" applyFill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" fontId="10" fillId="0" borderId="20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8" fontId="10" fillId="0" borderId="20" xfId="1" applyNumberFormat="1" applyFont="1" applyFill="1" applyBorder="1" applyAlignment="1">
      <alignment vertical="center"/>
    </xf>
    <xf numFmtId="8" fontId="10" fillId="0" borderId="20" xfId="1" applyNumberFormat="1" applyFont="1" applyBorder="1" applyAlignment="1">
      <alignment vertical="center"/>
    </xf>
    <xf numFmtId="8" fontId="14" fillId="0" borderId="20" xfId="1" applyNumberFormat="1" applyFont="1" applyBorder="1" applyAlignment="1">
      <alignment vertical="center"/>
    </xf>
    <xf numFmtId="8" fontId="10" fillId="2" borderId="27" xfId="1" applyNumberFormat="1" applyFont="1" applyFill="1" applyBorder="1" applyAlignment="1">
      <alignment vertical="center"/>
    </xf>
    <xf numFmtId="164" fontId="10" fillId="0" borderId="13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8" fontId="10" fillId="0" borderId="14" xfId="1" applyNumberFormat="1" applyFont="1" applyFill="1" applyBorder="1" applyAlignment="1">
      <alignment vertical="center"/>
    </xf>
    <xf numFmtId="8" fontId="10" fillId="0" borderId="14" xfId="1" applyNumberFormat="1" applyFont="1" applyBorder="1" applyAlignment="1">
      <alignment vertical="center"/>
    </xf>
    <xf numFmtId="8" fontId="14" fillId="0" borderId="14" xfId="1" applyNumberFormat="1" applyFont="1" applyBorder="1" applyAlignment="1">
      <alignment vertical="center"/>
    </xf>
    <xf numFmtId="8" fontId="4" fillId="0" borderId="21" xfId="1" applyNumberFormat="1" applyFont="1" applyBorder="1" applyAlignment="1">
      <alignment horizontal="center" vertical="center"/>
    </xf>
    <xf numFmtId="8" fontId="4" fillId="0" borderId="22" xfId="1" applyNumberFormat="1" applyFont="1" applyBorder="1" applyAlignment="1">
      <alignment horizontal="center" vertical="center"/>
    </xf>
    <xf numFmtId="0" fontId="0" fillId="0" borderId="22" xfId="0" applyBorder="1" applyAlignment="1"/>
    <xf numFmtId="0" fontId="0" fillId="0" borderId="23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4">
    <cellStyle name="Comma 2" xfId="2"/>
    <cellStyle name="Currency" xfId="1" builtinId="4"/>
    <cellStyle name="Currency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4"/>
  <sheetViews>
    <sheetView tabSelected="1" workbookViewId="0">
      <pane ySplit="6" topLeftCell="A401" activePane="bottomLeft" state="frozen"/>
      <selection pane="bottomLeft" activeCell="G407" sqref="G407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6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67" t="s">
        <v>0</v>
      </c>
      <c r="B2" s="68"/>
      <c r="C2" s="69"/>
      <c r="D2" s="69"/>
      <c r="E2" s="69"/>
      <c r="F2" s="69"/>
      <c r="G2" s="70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71" t="s">
        <v>19</v>
      </c>
      <c r="B4" s="72"/>
      <c r="C4" s="72"/>
      <c r="D4" s="72"/>
      <c r="E4" s="72"/>
      <c r="F4" s="72"/>
      <c r="G4" s="73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38" t="s">
        <v>1</v>
      </c>
      <c r="B6" s="39" t="s">
        <v>7</v>
      </c>
      <c r="C6" s="40" t="s">
        <v>2</v>
      </c>
      <c r="D6" s="41" t="s">
        <v>5</v>
      </c>
      <c r="E6" s="44" t="s">
        <v>6</v>
      </c>
      <c r="F6" s="43" t="s">
        <v>8</v>
      </c>
      <c r="G6" s="42" t="s">
        <v>3</v>
      </c>
    </row>
    <row r="7" spans="1:7" ht="16.5" customHeight="1" thickTop="1" x14ac:dyDescent="0.3">
      <c r="A7" s="22"/>
      <c r="B7" s="74" t="s">
        <v>9</v>
      </c>
      <c r="C7" s="46" t="s">
        <v>5</v>
      </c>
      <c r="D7" s="23"/>
      <c r="E7" s="24"/>
      <c r="F7" s="48"/>
      <c r="G7" s="25">
        <v>23180000</v>
      </c>
    </row>
    <row r="8" spans="1:7" ht="15.75" x14ac:dyDescent="0.3">
      <c r="A8" s="26"/>
      <c r="B8" s="75"/>
      <c r="C8" s="47" t="s">
        <v>20</v>
      </c>
      <c r="D8" s="19">
        <f>G7</f>
        <v>23180000</v>
      </c>
      <c r="E8" s="18"/>
      <c r="F8" s="48">
        <v>127263.19</v>
      </c>
      <c r="G8" s="29">
        <f>D8+E8-F8</f>
        <v>23052736.809999999</v>
      </c>
    </row>
    <row r="9" spans="1:7" ht="31.5" x14ac:dyDescent="0.3">
      <c r="A9" s="26"/>
      <c r="B9" s="75"/>
      <c r="C9" s="47" t="s">
        <v>21</v>
      </c>
      <c r="D9" s="19">
        <f t="shared" ref="D9:D48" si="0">G8</f>
        <v>23052736.809999999</v>
      </c>
      <c r="E9" s="18"/>
      <c r="F9" s="48">
        <v>25500</v>
      </c>
      <c r="G9" s="29">
        <f t="shared" ref="G9:G46" si="1">D9+E9-F9</f>
        <v>23027236.809999999</v>
      </c>
    </row>
    <row r="10" spans="1:7" ht="15.75" x14ac:dyDescent="0.3">
      <c r="A10" s="26"/>
      <c r="B10" s="75"/>
      <c r="C10" s="47" t="s">
        <v>22</v>
      </c>
      <c r="D10" s="19">
        <f t="shared" si="0"/>
        <v>23027236.809999999</v>
      </c>
      <c r="E10" s="18"/>
      <c r="F10" s="48">
        <v>14000</v>
      </c>
      <c r="G10" s="29">
        <f t="shared" si="1"/>
        <v>23013236.809999999</v>
      </c>
    </row>
    <row r="11" spans="1:7" ht="15.75" x14ac:dyDescent="0.3">
      <c r="A11" s="26"/>
      <c r="B11" s="75"/>
      <c r="C11" s="47" t="s">
        <v>23</v>
      </c>
      <c r="D11" s="19">
        <f t="shared" si="0"/>
        <v>23013236.809999999</v>
      </c>
      <c r="E11" s="18"/>
      <c r="F11" s="48">
        <v>98661.07</v>
      </c>
      <c r="G11" s="29">
        <f t="shared" si="1"/>
        <v>22914575.739999998</v>
      </c>
    </row>
    <row r="12" spans="1:7" ht="15.75" x14ac:dyDescent="0.3">
      <c r="A12" s="26"/>
      <c r="B12" s="75"/>
      <c r="C12" s="47" t="s">
        <v>24</v>
      </c>
      <c r="D12" s="19">
        <f t="shared" si="0"/>
        <v>22914575.739999998</v>
      </c>
      <c r="E12" s="18"/>
      <c r="F12" s="48">
        <v>15000</v>
      </c>
      <c r="G12" s="29">
        <f t="shared" si="1"/>
        <v>22899575.739999998</v>
      </c>
    </row>
    <row r="13" spans="1:7" ht="15.75" x14ac:dyDescent="0.3">
      <c r="A13" s="30"/>
      <c r="B13" s="75"/>
      <c r="C13" s="47" t="s">
        <v>24</v>
      </c>
      <c r="D13" s="19">
        <f t="shared" si="0"/>
        <v>22899575.739999998</v>
      </c>
      <c r="E13" s="18"/>
      <c r="F13" s="48">
        <v>10850</v>
      </c>
      <c r="G13" s="29">
        <f t="shared" si="1"/>
        <v>22888725.739999998</v>
      </c>
    </row>
    <row r="14" spans="1:7" ht="15.75" x14ac:dyDescent="0.3">
      <c r="A14" s="26"/>
      <c r="B14" s="75"/>
      <c r="C14" s="47" t="s">
        <v>25</v>
      </c>
      <c r="D14" s="19">
        <f t="shared" si="0"/>
        <v>22888725.739999998</v>
      </c>
      <c r="E14" s="18"/>
      <c r="F14" s="48">
        <v>1679</v>
      </c>
      <c r="G14" s="29">
        <f t="shared" si="1"/>
        <v>22887046.739999998</v>
      </c>
    </row>
    <row r="15" spans="1:7" ht="15.75" x14ac:dyDescent="0.3">
      <c r="A15" s="26"/>
      <c r="B15" s="75"/>
      <c r="C15" s="47" t="s">
        <v>26</v>
      </c>
      <c r="D15" s="19">
        <f t="shared" si="0"/>
        <v>22887046.739999998</v>
      </c>
      <c r="E15" s="18"/>
      <c r="F15" s="48">
        <v>850</v>
      </c>
      <c r="G15" s="29">
        <f t="shared" si="1"/>
        <v>22886196.739999998</v>
      </c>
    </row>
    <row r="16" spans="1:7" ht="15.75" x14ac:dyDescent="0.3">
      <c r="A16" s="26"/>
      <c r="B16" s="75"/>
      <c r="C16" s="47" t="s">
        <v>27</v>
      </c>
      <c r="D16" s="19">
        <f t="shared" si="0"/>
        <v>22886196.739999998</v>
      </c>
      <c r="E16" s="18"/>
      <c r="F16" s="48">
        <v>159</v>
      </c>
      <c r="G16" s="29">
        <f t="shared" si="1"/>
        <v>22886037.739999998</v>
      </c>
    </row>
    <row r="17" spans="1:8" ht="15.75" x14ac:dyDescent="0.3">
      <c r="A17" s="26"/>
      <c r="B17" s="49"/>
      <c r="C17" s="47" t="s">
        <v>28</v>
      </c>
      <c r="D17" s="19">
        <f t="shared" si="0"/>
        <v>22886037.739999998</v>
      </c>
      <c r="E17" s="18">
        <v>41.04</v>
      </c>
      <c r="F17" s="48"/>
      <c r="G17" s="29">
        <f t="shared" si="1"/>
        <v>22886078.779999997</v>
      </c>
    </row>
    <row r="18" spans="1:8" ht="15.75" x14ac:dyDescent="0.3">
      <c r="A18" s="26">
        <v>41243</v>
      </c>
      <c r="B18" s="27"/>
      <c r="C18" s="28" t="s">
        <v>10</v>
      </c>
      <c r="D18" s="19">
        <f t="shared" si="0"/>
        <v>22886078.779999997</v>
      </c>
      <c r="E18" s="18">
        <v>785.2</v>
      </c>
      <c r="F18" s="48"/>
      <c r="G18" s="29">
        <f t="shared" si="1"/>
        <v>22886863.979999997</v>
      </c>
      <c r="H18" s="4">
        <f>SUM(G18-221264.75)</f>
        <v>22665599.229999997</v>
      </c>
    </row>
    <row r="19" spans="1:8" ht="15.75" x14ac:dyDescent="0.3">
      <c r="A19" s="26">
        <v>41260</v>
      </c>
      <c r="B19" s="27">
        <v>101</v>
      </c>
      <c r="C19" s="28" t="s">
        <v>11</v>
      </c>
      <c r="D19" s="19">
        <f t="shared" si="0"/>
        <v>22886863.979999997</v>
      </c>
      <c r="E19" s="18"/>
      <c r="F19" s="48">
        <v>463500</v>
      </c>
      <c r="G19" s="29">
        <f t="shared" si="1"/>
        <v>22423363.979999997</v>
      </c>
    </row>
    <row r="20" spans="1:8" ht="15.75" x14ac:dyDescent="0.3">
      <c r="A20" s="26">
        <v>41260</v>
      </c>
      <c r="B20" s="27">
        <f>SUM(B19+1)</f>
        <v>102</v>
      </c>
      <c r="C20" s="28" t="s">
        <v>4</v>
      </c>
      <c r="D20" s="19">
        <f t="shared" si="0"/>
        <v>22423363.979999997</v>
      </c>
      <c r="E20" s="18"/>
      <c r="F20" s="48">
        <v>284.68</v>
      </c>
      <c r="G20" s="29">
        <f t="shared" si="1"/>
        <v>22423079.299999997</v>
      </c>
    </row>
    <row r="21" spans="1:8" ht="15.75" x14ac:dyDescent="0.3">
      <c r="A21" s="26">
        <v>41260</v>
      </c>
      <c r="B21" s="27">
        <f t="shared" ref="B21:B38" si="2">SUM(B20+1)</f>
        <v>103</v>
      </c>
      <c r="C21" s="28" t="s">
        <v>4</v>
      </c>
      <c r="D21" s="19">
        <f t="shared" si="0"/>
        <v>22423079.299999997</v>
      </c>
      <c r="E21" s="18"/>
      <c r="F21" s="48">
        <v>8987</v>
      </c>
      <c r="G21" s="29">
        <f t="shared" si="1"/>
        <v>22414092.299999997</v>
      </c>
    </row>
    <row r="22" spans="1:8" ht="15.75" x14ac:dyDescent="0.3">
      <c r="A22" s="26">
        <v>41260</v>
      </c>
      <c r="B22" s="27">
        <f t="shared" si="2"/>
        <v>104</v>
      </c>
      <c r="C22" s="28" t="s">
        <v>4</v>
      </c>
      <c r="D22" s="19">
        <f t="shared" si="0"/>
        <v>22414092.299999997</v>
      </c>
      <c r="E22" s="18"/>
      <c r="F22" s="48">
        <v>12492.8</v>
      </c>
      <c r="G22" s="29">
        <f t="shared" si="1"/>
        <v>22401599.499999996</v>
      </c>
    </row>
    <row r="23" spans="1:8" ht="15.75" x14ac:dyDescent="0.3">
      <c r="A23" s="26">
        <v>41260</v>
      </c>
      <c r="B23" s="27">
        <f t="shared" si="2"/>
        <v>105</v>
      </c>
      <c r="C23" s="28" t="s">
        <v>12</v>
      </c>
      <c r="D23" s="19">
        <f t="shared" si="0"/>
        <v>22401599.499999996</v>
      </c>
      <c r="E23" s="18"/>
      <c r="F23" s="48">
        <v>1364.61</v>
      </c>
      <c r="G23" s="29">
        <f t="shared" si="1"/>
        <v>22400234.889999997</v>
      </c>
    </row>
    <row r="24" spans="1:8" ht="15.75" x14ac:dyDescent="0.3">
      <c r="A24" s="26">
        <v>41260</v>
      </c>
      <c r="B24" s="27">
        <f t="shared" si="2"/>
        <v>106</v>
      </c>
      <c r="C24" s="28" t="s">
        <v>4</v>
      </c>
      <c r="D24" s="19">
        <f t="shared" si="0"/>
        <v>22400234.889999997</v>
      </c>
      <c r="E24" s="18"/>
      <c r="F24" s="48">
        <v>50654</v>
      </c>
      <c r="G24" s="29">
        <f t="shared" si="1"/>
        <v>22349580.889999997</v>
      </c>
    </row>
    <row r="25" spans="1:8" ht="15.75" x14ac:dyDescent="0.3">
      <c r="A25" s="26">
        <v>41260</v>
      </c>
      <c r="B25" s="27">
        <f t="shared" si="2"/>
        <v>107</v>
      </c>
      <c r="C25" s="28" t="s">
        <v>4</v>
      </c>
      <c r="D25" s="19">
        <f t="shared" si="0"/>
        <v>22349580.889999997</v>
      </c>
      <c r="E25" s="18"/>
      <c r="F25" s="48">
        <v>24985.599999999999</v>
      </c>
      <c r="G25" s="29">
        <f t="shared" si="1"/>
        <v>22324595.289999995</v>
      </c>
    </row>
    <row r="26" spans="1:8" ht="15.75" x14ac:dyDescent="0.3">
      <c r="A26" s="26">
        <v>41260</v>
      </c>
      <c r="B26" s="27">
        <f t="shared" si="2"/>
        <v>108</v>
      </c>
      <c r="C26" s="28" t="s">
        <v>13</v>
      </c>
      <c r="D26" s="19">
        <f t="shared" si="0"/>
        <v>22324595.289999995</v>
      </c>
      <c r="E26" s="18"/>
      <c r="F26" s="48">
        <v>16470</v>
      </c>
      <c r="G26" s="29">
        <f t="shared" si="1"/>
        <v>22308125.289999995</v>
      </c>
    </row>
    <row r="27" spans="1:8" ht="15.75" x14ac:dyDescent="0.3">
      <c r="A27" s="26">
        <v>41260</v>
      </c>
      <c r="B27" s="27">
        <f t="shared" si="2"/>
        <v>109</v>
      </c>
      <c r="C27" s="28" t="s">
        <v>4</v>
      </c>
      <c r="D27" s="19">
        <f t="shared" si="0"/>
        <v>22308125.289999995</v>
      </c>
      <c r="E27" s="18"/>
      <c r="F27" s="48">
        <v>24985.599999999999</v>
      </c>
      <c r="G27" s="29">
        <f t="shared" si="1"/>
        <v>22283139.689999994</v>
      </c>
    </row>
    <row r="28" spans="1:8" ht="15.75" x14ac:dyDescent="0.3">
      <c r="A28" s="26">
        <v>41261</v>
      </c>
      <c r="B28" s="27">
        <f t="shared" si="2"/>
        <v>110</v>
      </c>
      <c r="C28" s="28" t="s">
        <v>14</v>
      </c>
      <c r="D28" s="19">
        <f t="shared" si="0"/>
        <v>22283139.689999994</v>
      </c>
      <c r="E28" s="18"/>
      <c r="F28" s="48">
        <v>23394</v>
      </c>
      <c r="G28" s="29">
        <f t="shared" si="1"/>
        <v>22259745.689999994</v>
      </c>
    </row>
    <row r="29" spans="1:8" ht="15.75" x14ac:dyDescent="0.3">
      <c r="A29" s="26">
        <v>41261</v>
      </c>
      <c r="B29" s="27">
        <f t="shared" si="2"/>
        <v>111</v>
      </c>
      <c r="C29" s="28" t="s">
        <v>4</v>
      </c>
      <c r="D29" s="19">
        <f t="shared" si="0"/>
        <v>22259745.689999994</v>
      </c>
      <c r="E29" s="18"/>
      <c r="F29" s="48">
        <v>32680</v>
      </c>
      <c r="G29" s="29">
        <f t="shared" si="1"/>
        <v>22227065.689999994</v>
      </c>
    </row>
    <row r="30" spans="1:8" ht="15.75" x14ac:dyDescent="0.3">
      <c r="A30" s="26">
        <v>41261</v>
      </c>
      <c r="B30" s="27">
        <f t="shared" si="2"/>
        <v>112</v>
      </c>
      <c r="C30" s="28" t="s">
        <v>15</v>
      </c>
      <c r="D30" s="19">
        <f t="shared" si="0"/>
        <v>22227065.689999994</v>
      </c>
      <c r="E30" s="18"/>
      <c r="F30" s="48"/>
      <c r="G30" s="29">
        <f t="shared" si="1"/>
        <v>22227065.689999994</v>
      </c>
    </row>
    <row r="31" spans="1:8" ht="15.75" x14ac:dyDescent="0.3">
      <c r="A31" s="26">
        <v>41639</v>
      </c>
      <c r="B31" s="27" t="s">
        <v>43</v>
      </c>
      <c r="C31" s="28" t="s">
        <v>44</v>
      </c>
      <c r="D31" s="19">
        <f t="shared" si="0"/>
        <v>22227065.689999994</v>
      </c>
      <c r="E31" s="18">
        <f>6375+451.85-27892.99-7935.28</f>
        <v>-29001.42</v>
      </c>
      <c r="F31" s="48"/>
      <c r="G31" s="29">
        <f t="shared" si="1"/>
        <v>22198064.269999992</v>
      </c>
      <c r="H31" s="4"/>
    </row>
    <row r="32" spans="1:8" ht="15.75" x14ac:dyDescent="0.3">
      <c r="A32" s="26">
        <v>41283</v>
      </c>
      <c r="B32" s="27">
        <f>SUM(B30+1)</f>
        <v>113</v>
      </c>
      <c r="C32" s="28" t="s">
        <v>16</v>
      </c>
      <c r="D32" s="19">
        <f t="shared" si="0"/>
        <v>22198064.269999992</v>
      </c>
      <c r="E32" s="18"/>
      <c r="F32" s="48">
        <v>18000</v>
      </c>
      <c r="G32" s="29">
        <f t="shared" si="1"/>
        <v>22180064.269999992</v>
      </c>
    </row>
    <row r="33" spans="1:9" ht="15.75" x14ac:dyDescent="0.3">
      <c r="A33" s="26">
        <v>41283</v>
      </c>
      <c r="B33" s="27">
        <f t="shared" si="2"/>
        <v>114</v>
      </c>
      <c r="C33" s="28" t="s">
        <v>17</v>
      </c>
      <c r="D33" s="19">
        <f t="shared" si="0"/>
        <v>22180064.269999992</v>
      </c>
      <c r="E33" s="18"/>
      <c r="F33" s="48">
        <v>2450</v>
      </c>
      <c r="G33" s="29">
        <f t="shared" si="1"/>
        <v>22177614.269999992</v>
      </c>
    </row>
    <row r="34" spans="1:9" ht="15.75" x14ac:dyDescent="0.3">
      <c r="A34" s="26">
        <v>41283</v>
      </c>
      <c r="B34" s="27">
        <f t="shared" si="2"/>
        <v>115</v>
      </c>
      <c r="C34" s="28" t="s">
        <v>4</v>
      </c>
      <c r="D34" s="19">
        <f t="shared" si="0"/>
        <v>22177614.269999992</v>
      </c>
      <c r="E34" s="18"/>
      <c r="F34" s="48">
        <v>703.7</v>
      </c>
      <c r="G34" s="29">
        <f t="shared" si="1"/>
        <v>22176910.569999993</v>
      </c>
    </row>
    <row r="35" spans="1:9" ht="15.75" x14ac:dyDescent="0.3">
      <c r="A35" s="26">
        <v>41283</v>
      </c>
      <c r="B35" s="27">
        <f t="shared" si="2"/>
        <v>116</v>
      </c>
      <c r="C35" s="28" t="s">
        <v>4</v>
      </c>
      <c r="D35" s="19">
        <f t="shared" si="0"/>
        <v>22176910.569999993</v>
      </c>
      <c r="E35" s="18"/>
      <c r="F35" s="48">
        <v>12509</v>
      </c>
      <c r="G35" s="29">
        <f t="shared" si="1"/>
        <v>22164401.569999993</v>
      </c>
    </row>
    <row r="36" spans="1:9" ht="15.75" x14ac:dyDescent="0.3">
      <c r="A36" s="26">
        <v>41283</v>
      </c>
      <c r="B36" s="27">
        <f t="shared" si="2"/>
        <v>117</v>
      </c>
      <c r="C36" s="28" t="s">
        <v>4</v>
      </c>
      <c r="D36" s="19">
        <f t="shared" si="0"/>
        <v>22164401.569999993</v>
      </c>
      <c r="E36" s="18"/>
      <c r="F36" s="48">
        <v>2251.36</v>
      </c>
      <c r="G36" s="29">
        <f t="shared" si="1"/>
        <v>22162150.209999993</v>
      </c>
    </row>
    <row r="37" spans="1:9" ht="15.75" x14ac:dyDescent="0.3">
      <c r="A37" s="26">
        <v>41283</v>
      </c>
      <c r="B37" s="27">
        <f t="shared" si="2"/>
        <v>118</v>
      </c>
      <c r="C37" s="28" t="s">
        <v>4</v>
      </c>
      <c r="D37" s="19">
        <f t="shared" si="0"/>
        <v>22162150.209999993</v>
      </c>
      <c r="E37" s="18"/>
      <c r="F37" s="48">
        <v>28595</v>
      </c>
      <c r="G37" s="29">
        <f t="shared" si="1"/>
        <v>22133555.209999993</v>
      </c>
    </row>
    <row r="38" spans="1:9" ht="15.75" x14ac:dyDescent="0.3">
      <c r="A38" s="26">
        <v>41283</v>
      </c>
      <c r="B38" s="27">
        <f t="shared" si="2"/>
        <v>119</v>
      </c>
      <c r="C38" s="28" t="s">
        <v>18</v>
      </c>
      <c r="D38" s="19">
        <f t="shared" si="0"/>
        <v>22133555.209999993</v>
      </c>
      <c r="E38" s="18"/>
      <c r="F38" s="48">
        <v>1915.21</v>
      </c>
      <c r="G38" s="29">
        <f t="shared" si="1"/>
        <v>22131639.999999993</v>
      </c>
    </row>
    <row r="39" spans="1:9" ht="15.75" x14ac:dyDescent="0.3">
      <c r="A39" s="26">
        <v>41305</v>
      </c>
      <c r="B39" s="27" t="s">
        <v>43</v>
      </c>
      <c r="C39" s="28" t="s">
        <v>44</v>
      </c>
      <c r="D39" s="19">
        <f t="shared" si="0"/>
        <v>22131639.999999993</v>
      </c>
      <c r="E39" s="18">
        <f>5312.5+178.39-5860.63-483.84</f>
        <v>-853.5799999999997</v>
      </c>
      <c r="F39" s="48"/>
      <c r="G39" s="29">
        <f t="shared" si="1"/>
        <v>22130786.419999994</v>
      </c>
    </row>
    <row r="40" spans="1:9" ht="15.75" x14ac:dyDescent="0.3">
      <c r="A40" s="26">
        <v>41310</v>
      </c>
      <c r="B40" s="27">
        <v>120</v>
      </c>
      <c r="C40" s="28" t="s">
        <v>4</v>
      </c>
      <c r="D40" s="19">
        <f t="shared" si="0"/>
        <v>22130786.419999994</v>
      </c>
      <c r="E40" s="18"/>
      <c r="F40" s="48">
        <v>53105</v>
      </c>
      <c r="G40" s="29">
        <f t="shared" si="1"/>
        <v>22077681.419999994</v>
      </c>
    </row>
    <row r="41" spans="1:9" ht="15.75" x14ac:dyDescent="0.3">
      <c r="A41" s="26">
        <v>41311</v>
      </c>
      <c r="B41" s="27">
        <v>121</v>
      </c>
      <c r="C41" s="28" t="s">
        <v>17</v>
      </c>
      <c r="D41" s="19">
        <f t="shared" si="0"/>
        <v>22077681.419999994</v>
      </c>
      <c r="E41" s="18"/>
      <c r="F41" s="48">
        <v>3005</v>
      </c>
      <c r="G41" s="29">
        <f t="shared" si="1"/>
        <v>22074676.419999994</v>
      </c>
      <c r="H41" s="45"/>
      <c r="I41" s="4">
        <f>SUM(G41-H41)</f>
        <v>22074676.419999994</v>
      </c>
    </row>
    <row r="42" spans="1:9" ht="15.75" x14ac:dyDescent="0.3">
      <c r="A42" s="26">
        <v>41311</v>
      </c>
      <c r="B42" s="27">
        <v>122</v>
      </c>
      <c r="C42" s="28" t="s">
        <v>18</v>
      </c>
      <c r="D42" s="19">
        <f t="shared" si="0"/>
        <v>22074676.419999994</v>
      </c>
      <c r="E42" s="18"/>
      <c r="F42" s="48">
        <v>1733.6</v>
      </c>
      <c r="G42" s="29">
        <f t="shared" si="1"/>
        <v>22072942.819999993</v>
      </c>
      <c r="H42" s="45"/>
      <c r="I42" s="4"/>
    </row>
    <row r="43" spans="1:9" ht="31.5" x14ac:dyDescent="0.3">
      <c r="A43" s="26">
        <v>41311</v>
      </c>
      <c r="B43" s="27">
        <v>123</v>
      </c>
      <c r="C43" s="28" t="s">
        <v>29</v>
      </c>
      <c r="D43" s="19">
        <f t="shared" si="0"/>
        <v>22072942.819999993</v>
      </c>
      <c r="E43" s="18"/>
      <c r="F43" s="48">
        <v>2142</v>
      </c>
      <c r="G43" s="29">
        <f t="shared" si="1"/>
        <v>22070800.819999993</v>
      </c>
    </row>
    <row r="44" spans="1:9" ht="15.75" x14ac:dyDescent="0.3">
      <c r="A44" s="26">
        <v>41333</v>
      </c>
      <c r="B44" s="27" t="s">
        <v>43</v>
      </c>
      <c r="C44" s="28" t="s">
        <v>44</v>
      </c>
      <c r="D44" s="19">
        <f t="shared" si="0"/>
        <v>22070800.819999993</v>
      </c>
      <c r="E44" s="18">
        <f>3500+135.08-5299.98-882.32</f>
        <v>-2547.2199999999998</v>
      </c>
      <c r="F44" s="48"/>
      <c r="G44" s="29">
        <f t="shared" si="1"/>
        <v>22068253.599999994</v>
      </c>
    </row>
    <row r="45" spans="1:9" ht="15.75" x14ac:dyDescent="0.3">
      <c r="A45" s="26">
        <v>41341</v>
      </c>
      <c r="B45" s="27">
        <v>124</v>
      </c>
      <c r="C45" s="28" t="s">
        <v>17</v>
      </c>
      <c r="D45" s="19">
        <f t="shared" si="0"/>
        <v>22068253.599999994</v>
      </c>
      <c r="E45" s="18"/>
      <c r="F45" s="48">
        <v>7360</v>
      </c>
      <c r="G45" s="29">
        <f t="shared" si="1"/>
        <v>22060893.599999994</v>
      </c>
    </row>
    <row r="46" spans="1:9" ht="15.75" x14ac:dyDescent="0.3">
      <c r="A46" s="30">
        <v>41341</v>
      </c>
      <c r="B46" s="27">
        <v>125</v>
      </c>
      <c r="C46" s="17" t="s">
        <v>29</v>
      </c>
      <c r="D46" s="19">
        <f t="shared" si="0"/>
        <v>22060893.599999994</v>
      </c>
      <c r="E46" s="18"/>
      <c r="F46" s="48">
        <v>2256.6</v>
      </c>
      <c r="G46" s="29">
        <f t="shared" si="1"/>
        <v>22058636.999999993</v>
      </c>
    </row>
    <row r="47" spans="1:9" ht="15.75" x14ac:dyDescent="0.3">
      <c r="A47" s="30">
        <v>41341</v>
      </c>
      <c r="B47" s="27">
        <v>126</v>
      </c>
      <c r="C47" s="17" t="s">
        <v>30</v>
      </c>
      <c r="D47" s="19">
        <f t="shared" si="0"/>
        <v>22058636.999999993</v>
      </c>
      <c r="E47" s="18"/>
      <c r="F47" s="48">
        <v>97534.65</v>
      </c>
      <c r="G47" s="29">
        <f t="shared" ref="G47:G246" si="3">SUM(D47+E47-F47)</f>
        <v>21961102.349999994</v>
      </c>
    </row>
    <row r="48" spans="1:9" ht="15.75" x14ac:dyDescent="0.3">
      <c r="A48" s="30">
        <v>41344</v>
      </c>
      <c r="B48" s="27">
        <v>127</v>
      </c>
      <c r="C48" s="17" t="s">
        <v>31</v>
      </c>
      <c r="D48" s="19">
        <f t="shared" si="0"/>
        <v>21961102.349999994</v>
      </c>
      <c r="E48" s="18"/>
      <c r="F48" s="48">
        <v>5000</v>
      </c>
      <c r="G48" s="29">
        <f t="shared" si="3"/>
        <v>21956102.349999994</v>
      </c>
    </row>
    <row r="49" spans="1:7" ht="15.75" x14ac:dyDescent="0.3">
      <c r="A49" s="30">
        <v>41344</v>
      </c>
      <c r="B49" s="27">
        <v>128</v>
      </c>
      <c r="C49" s="17" t="s">
        <v>32</v>
      </c>
      <c r="D49" s="19">
        <f t="shared" ref="D49:D79" si="4">G48</f>
        <v>21956102.349999994</v>
      </c>
      <c r="E49" s="18"/>
      <c r="F49" s="48">
        <v>54176.22</v>
      </c>
      <c r="G49" s="29">
        <f t="shared" si="3"/>
        <v>21901926.129999995</v>
      </c>
    </row>
    <row r="50" spans="1:7" ht="15.75" x14ac:dyDescent="0.3">
      <c r="A50" s="30">
        <v>41364</v>
      </c>
      <c r="B50" s="27" t="s">
        <v>43</v>
      </c>
      <c r="C50" s="17" t="s">
        <v>44</v>
      </c>
      <c r="D50" s="19">
        <f t="shared" si="4"/>
        <v>21901926.129999995</v>
      </c>
      <c r="E50" s="18">
        <f>12593.75+140.01-5858.01-780.46</f>
        <v>6095.29</v>
      </c>
      <c r="F50" s="48"/>
      <c r="G50" s="29">
        <f t="shared" si="3"/>
        <v>21908021.419999994</v>
      </c>
    </row>
    <row r="51" spans="1:7" ht="15.75" x14ac:dyDescent="0.3">
      <c r="A51" s="30">
        <v>41369</v>
      </c>
      <c r="B51" s="27">
        <v>129</v>
      </c>
      <c r="C51" s="17" t="s">
        <v>4</v>
      </c>
      <c r="D51" s="19">
        <f t="shared" si="4"/>
        <v>21908021.419999994</v>
      </c>
      <c r="E51" s="18"/>
      <c r="F51" s="48">
        <v>7777.84</v>
      </c>
      <c r="G51" s="29">
        <f t="shared" si="3"/>
        <v>21900243.579999994</v>
      </c>
    </row>
    <row r="52" spans="1:7" ht="15.75" x14ac:dyDescent="0.3">
      <c r="A52" s="30">
        <v>41369</v>
      </c>
      <c r="B52" s="27">
        <v>130</v>
      </c>
      <c r="C52" s="17" t="s">
        <v>4</v>
      </c>
      <c r="D52" s="19">
        <f t="shared" si="4"/>
        <v>21900243.579999994</v>
      </c>
      <c r="E52" s="18"/>
      <c r="F52" s="48">
        <v>84.51</v>
      </c>
      <c r="G52" s="29">
        <f t="shared" si="3"/>
        <v>21900159.069999993</v>
      </c>
    </row>
    <row r="53" spans="1:7" ht="15.75" x14ac:dyDescent="0.3">
      <c r="A53" s="30">
        <v>41369</v>
      </c>
      <c r="B53" s="27">
        <v>131</v>
      </c>
      <c r="C53" s="17" t="s">
        <v>12</v>
      </c>
      <c r="D53" s="19">
        <f t="shared" si="4"/>
        <v>21900159.069999993</v>
      </c>
      <c r="E53" s="18"/>
      <c r="F53" s="48">
        <v>30</v>
      </c>
      <c r="G53" s="29">
        <f t="shared" si="3"/>
        <v>21900129.069999993</v>
      </c>
    </row>
    <row r="54" spans="1:7" ht="15.75" x14ac:dyDescent="0.3">
      <c r="A54" s="30">
        <v>41369</v>
      </c>
      <c r="B54" s="27">
        <v>132</v>
      </c>
      <c r="C54" s="17" t="s">
        <v>29</v>
      </c>
      <c r="D54" s="19">
        <f t="shared" si="4"/>
        <v>21900129.069999993</v>
      </c>
      <c r="E54" s="18"/>
      <c r="F54" s="48">
        <v>902.6</v>
      </c>
      <c r="G54" s="29">
        <f t="shared" si="3"/>
        <v>21899226.469999991</v>
      </c>
    </row>
    <row r="55" spans="1:7" ht="15.75" x14ac:dyDescent="0.3">
      <c r="A55" s="30">
        <v>41369</v>
      </c>
      <c r="B55" s="27">
        <v>133</v>
      </c>
      <c r="C55" s="17" t="s">
        <v>33</v>
      </c>
      <c r="D55" s="19">
        <f t="shared" si="4"/>
        <v>21899226.469999991</v>
      </c>
      <c r="E55" s="18"/>
      <c r="F55" s="48">
        <v>9720</v>
      </c>
      <c r="G55" s="29">
        <f t="shared" si="3"/>
        <v>21889506.469999991</v>
      </c>
    </row>
    <row r="56" spans="1:7" ht="15.75" x14ac:dyDescent="0.3">
      <c r="A56" s="30">
        <v>41369</v>
      </c>
      <c r="B56" s="27">
        <v>134</v>
      </c>
      <c r="C56" s="17" t="s">
        <v>4</v>
      </c>
      <c r="D56" s="19">
        <f t="shared" si="4"/>
        <v>21889506.469999991</v>
      </c>
      <c r="E56" s="18"/>
      <c r="F56" s="48">
        <v>8170</v>
      </c>
      <c r="G56" s="29">
        <f t="shared" si="3"/>
        <v>21881336.469999991</v>
      </c>
    </row>
    <row r="57" spans="1:7" ht="15.75" x14ac:dyDescent="0.3">
      <c r="A57" s="30">
        <v>41369</v>
      </c>
      <c r="B57" s="27">
        <v>135</v>
      </c>
      <c r="C57" s="17" t="s">
        <v>12</v>
      </c>
      <c r="D57" s="19">
        <f t="shared" si="4"/>
        <v>21881336.469999991</v>
      </c>
      <c r="E57" s="18"/>
      <c r="F57" s="48">
        <v>4068.31</v>
      </c>
      <c r="G57" s="29">
        <f t="shared" si="3"/>
        <v>21877268.159999993</v>
      </c>
    </row>
    <row r="58" spans="1:7" ht="15.75" x14ac:dyDescent="0.3">
      <c r="A58" s="30">
        <v>41369</v>
      </c>
      <c r="B58" s="27">
        <v>136</v>
      </c>
      <c r="C58" s="17" t="s">
        <v>34</v>
      </c>
      <c r="D58" s="19">
        <f t="shared" si="4"/>
        <v>21877268.159999993</v>
      </c>
      <c r="E58" s="18"/>
      <c r="F58" s="48">
        <v>32960.449999999997</v>
      </c>
      <c r="G58" s="29">
        <f t="shared" si="3"/>
        <v>21844307.709999993</v>
      </c>
    </row>
    <row r="59" spans="1:7" ht="15.75" x14ac:dyDescent="0.3">
      <c r="A59" s="30">
        <v>41381</v>
      </c>
      <c r="B59" s="27">
        <v>137</v>
      </c>
      <c r="C59" s="17" t="s">
        <v>29</v>
      </c>
      <c r="D59" s="19">
        <f t="shared" si="4"/>
        <v>21844307.709999993</v>
      </c>
      <c r="E59" s="18"/>
      <c r="F59" s="48">
        <v>933</v>
      </c>
      <c r="G59" s="29">
        <f t="shared" si="3"/>
        <v>21843374.709999993</v>
      </c>
    </row>
    <row r="60" spans="1:7" ht="15.75" x14ac:dyDescent="0.3">
      <c r="A60" s="30">
        <v>41381</v>
      </c>
      <c r="B60" s="27">
        <v>138</v>
      </c>
      <c r="C60" s="17" t="s">
        <v>15</v>
      </c>
      <c r="D60" s="19">
        <f t="shared" si="4"/>
        <v>21843374.709999993</v>
      </c>
      <c r="E60" s="18"/>
      <c r="F60" s="48">
        <v>0</v>
      </c>
      <c r="G60" s="29">
        <f t="shared" si="3"/>
        <v>21843374.709999993</v>
      </c>
    </row>
    <row r="61" spans="1:7" ht="15.75" x14ac:dyDescent="0.3">
      <c r="A61" s="30">
        <v>41381</v>
      </c>
      <c r="B61" s="27">
        <v>139</v>
      </c>
      <c r="C61" s="17" t="s">
        <v>12</v>
      </c>
      <c r="D61" s="19">
        <f t="shared" si="4"/>
        <v>21843374.709999993</v>
      </c>
      <c r="E61" s="18"/>
      <c r="F61" s="48">
        <v>2293.44</v>
      </c>
      <c r="G61" s="29">
        <f t="shared" si="3"/>
        <v>21841081.269999992</v>
      </c>
    </row>
    <row r="62" spans="1:7" ht="15.75" x14ac:dyDescent="0.3">
      <c r="A62" s="30">
        <v>41381</v>
      </c>
      <c r="B62" s="27">
        <v>140</v>
      </c>
      <c r="C62" s="17" t="s">
        <v>35</v>
      </c>
      <c r="D62" s="19">
        <f t="shared" si="4"/>
        <v>21841081.269999992</v>
      </c>
      <c r="E62" s="18"/>
      <c r="F62" s="48">
        <v>165150</v>
      </c>
      <c r="G62" s="29">
        <f t="shared" si="3"/>
        <v>21675931.269999992</v>
      </c>
    </row>
    <row r="63" spans="1:7" ht="15.75" x14ac:dyDescent="0.3">
      <c r="A63" s="30">
        <v>41394</v>
      </c>
      <c r="B63" s="27" t="s">
        <v>43</v>
      </c>
      <c r="C63" s="17" t="s">
        <v>44</v>
      </c>
      <c r="D63" s="19">
        <f t="shared" si="4"/>
        <v>21675931.269999992</v>
      </c>
      <c r="E63" s="18">
        <f>11875+124.91-5655.42-853.58</f>
        <v>5490.91</v>
      </c>
      <c r="F63" s="48"/>
      <c r="G63" s="29">
        <f t="shared" si="3"/>
        <v>21681422.179999992</v>
      </c>
    </row>
    <row r="64" spans="1:7" ht="15.75" x14ac:dyDescent="0.3">
      <c r="A64" s="30">
        <v>41404</v>
      </c>
      <c r="B64" s="27">
        <v>141</v>
      </c>
      <c r="C64" s="17" t="s">
        <v>36</v>
      </c>
      <c r="D64" s="19">
        <f t="shared" si="4"/>
        <v>21681422.179999992</v>
      </c>
      <c r="E64" s="18"/>
      <c r="F64" s="48">
        <v>171869.96</v>
      </c>
      <c r="G64" s="29">
        <f t="shared" si="3"/>
        <v>21509552.219999991</v>
      </c>
    </row>
    <row r="65" spans="1:7" ht="15.75" x14ac:dyDescent="0.3">
      <c r="A65" s="30">
        <v>41404</v>
      </c>
      <c r="B65" s="27">
        <v>142</v>
      </c>
      <c r="C65" s="17" t="s">
        <v>34</v>
      </c>
      <c r="D65" s="19">
        <f t="shared" si="4"/>
        <v>21509552.219999991</v>
      </c>
      <c r="E65" s="18"/>
      <c r="F65" s="48">
        <v>41207.449999999997</v>
      </c>
      <c r="G65" s="29">
        <f t="shared" si="3"/>
        <v>21468344.769999992</v>
      </c>
    </row>
    <row r="66" spans="1:7" ht="15.75" x14ac:dyDescent="0.3">
      <c r="A66" s="30">
        <v>41404</v>
      </c>
      <c r="B66" s="27">
        <v>143</v>
      </c>
      <c r="C66" s="17" t="s">
        <v>4</v>
      </c>
      <c r="D66" s="19">
        <f t="shared" si="4"/>
        <v>21468344.769999992</v>
      </c>
      <c r="E66" s="18"/>
      <c r="F66" s="48">
        <v>8187.34</v>
      </c>
      <c r="G66" s="29">
        <f t="shared" si="3"/>
        <v>21460157.429999992</v>
      </c>
    </row>
    <row r="67" spans="1:7" ht="15.75" x14ac:dyDescent="0.3">
      <c r="A67" s="30">
        <v>41415</v>
      </c>
      <c r="B67" s="27">
        <v>144</v>
      </c>
      <c r="C67" s="17" t="s">
        <v>29</v>
      </c>
      <c r="D67" s="19">
        <f t="shared" si="4"/>
        <v>21460157.429999992</v>
      </c>
      <c r="E67" s="18"/>
      <c r="F67" s="48">
        <v>1562.55</v>
      </c>
      <c r="G67" s="29">
        <f t="shared" si="3"/>
        <v>21458594.879999992</v>
      </c>
    </row>
    <row r="68" spans="1:7" ht="15.75" x14ac:dyDescent="0.3">
      <c r="A68" s="30">
        <v>41415</v>
      </c>
      <c r="B68" s="27">
        <v>145</v>
      </c>
      <c r="C68" s="17" t="s">
        <v>37</v>
      </c>
      <c r="D68" s="19">
        <f t="shared" si="4"/>
        <v>21458594.879999992</v>
      </c>
      <c r="E68" s="18"/>
      <c r="F68" s="48">
        <v>44100</v>
      </c>
      <c r="G68" s="29">
        <f t="shared" si="3"/>
        <v>21414494.879999992</v>
      </c>
    </row>
    <row r="69" spans="1:7" ht="15.75" x14ac:dyDescent="0.3">
      <c r="A69" s="30">
        <v>41415</v>
      </c>
      <c r="B69" s="27">
        <v>146</v>
      </c>
      <c r="C69" s="17" t="s">
        <v>38</v>
      </c>
      <c r="D69" s="19">
        <f t="shared" si="4"/>
        <v>21414494.879999992</v>
      </c>
      <c r="E69" s="18"/>
      <c r="F69" s="48">
        <v>9363.6</v>
      </c>
      <c r="G69" s="29">
        <f t="shared" si="3"/>
        <v>21405131.27999999</v>
      </c>
    </row>
    <row r="70" spans="1:7" ht="15.75" x14ac:dyDescent="0.3">
      <c r="A70" s="30">
        <v>41415</v>
      </c>
      <c r="B70" s="27">
        <v>147</v>
      </c>
      <c r="C70" s="17" t="s">
        <v>39</v>
      </c>
      <c r="D70" s="19">
        <f t="shared" si="4"/>
        <v>21405131.27999999</v>
      </c>
      <c r="E70" s="18"/>
      <c r="F70" s="48">
        <v>285</v>
      </c>
      <c r="G70" s="29">
        <f t="shared" si="3"/>
        <v>21404846.27999999</v>
      </c>
    </row>
    <row r="71" spans="1:7" ht="15.75" x14ac:dyDescent="0.3">
      <c r="A71" s="30">
        <v>41415</v>
      </c>
      <c r="B71" s="27">
        <v>148</v>
      </c>
      <c r="C71" s="17" t="s">
        <v>40</v>
      </c>
      <c r="D71" s="19">
        <f t="shared" si="4"/>
        <v>21404846.27999999</v>
      </c>
      <c r="E71" s="18"/>
      <c r="F71" s="48">
        <v>196</v>
      </c>
      <c r="G71" s="29">
        <f t="shared" si="3"/>
        <v>21404650.27999999</v>
      </c>
    </row>
    <row r="72" spans="1:7" ht="15.75" x14ac:dyDescent="0.3">
      <c r="A72" s="30">
        <v>41425</v>
      </c>
      <c r="B72" s="27" t="s">
        <v>43</v>
      </c>
      <c r="C72" s="17" t="s">
        <v>44</v>
      </c>
      <c r="D72" s="19">
        <f t="shared" si="4"/>
        <v>21404650.27999999</v>
      </c>
      <c r="E72" s="18">
        <f>8500+82.52-5831.37-830.2</f>
        <v>1920.9500000000005</v>
      </c>
      <c r="F72" s="48"/>
      <c r="G72" s="29">
        <f t="shared" si="3"/>
        <v>21406571.229999989</v>
      </c>
    </row>
    <row r="73" spans="1:7" ht="15.75" x14ac:dyDescent="0.3">
      <c r="A73" s="30">
        <v>41428</v>
      </c>
      <c r="B73" s="27">
        <v>149</v>
      </c>
      <c r="C73" s="17" t="s">
        <v>4</v>
      </c>
      <c r="D73" s="19">
        <f t="shared" si="4"/>
        <v>21406571.229999989</v>
      </c>
      <c r="E73" s="18"/>
      <c r="F73" s="48">
        <v>8596.84</v>
      </c>
      <c r="G73" s="29">
        <f t="shared" si="3"/>
        <v>21397974.389999989</v>
      </c>
    </row>
    <row r="74" spans="1:7" ht="15.75" x14ac:dyDescent="0.3">
      <c r="A74" s="30">
        <v>41428</v>
      </c>
      <c r="B74" s="27">
        <v>150</v>
      </c>
      <c r="C74" s="17" t="s">
        <v>41</v>
      </c>
      <c r="D74" s="19">
        <f t="shared" si="4"/>
        <v>21397974.389999989</v>
      </c>
      <c r="E74" s="18"/>
      <c r="F74" s="48">
        <v>94343.4</v>
      </c>
      <c r="G74" s="29">
        <f t="shared" si="3"/>
        <v>21303630.989999991</v>
      </c>
    </row>
    <row r="75" spans="1:7" ht="15.75" x14ac:dyDescent="0.3">
      <c r="A75" s="30">
        <v>41428</v>
      </c>
      <c r="B75" s="27">
        <v>151</v>
      </c>
      <c r="C75" s="17" t="s">
        <v>29</v>
      </c>
      <c r="D75" s="19">
        <f t="shared" si="4"/>
        <v>21303630.989999991</v>
      </c>
      <c r="E75" s="18"/>
      <c r="F75" s="48">
        <v>1134.5999999999999</v>
      </c>
      <c r="G75" s="29">
        <f t="shared" si="3"/>
        <v>21302496.389999989</v>
      </c>
    </row>
    <row r="76" spans="1:7" ht="15.75" x14ac:dyDescent="0.3">
      <c r="A76" s="30">
        <v>41428</v>
      </c>
      <c r="B76" s="27">
        <v>152</v>
      </c>
      <c r="C76" s="17" t="s">
        <v>42</v>
      </c>
      <c r="D76" s="19">
        <f t="shared" si="4"/>
        <v>21302496.389999989</v>
      </c>
      <c r="E76" s="18"/>
      <c r="F76" s="48">
        <v>92410.83</v>
      </c>
      <c r="G76" s="29">
        <f t="shared" si="3"/>
        <v>21210085.559999991</v>
      </c>
    </row>
    <row r="77" spans="1:7" ht="15.75" x14ac:dyDescent="0.3">
      <c r="A77" s="30">
        <v>41445</v>
      </c>
      <c r="B77" s="27">
        <v>153</v>
      </c>
      <c r="C77" s="17" t="s">
        <v>45</v>
      </c>
      <c r="D77" s="19">
        <f t="shared" si="4"/>
        <v>21210085.559999991</v>
      </c>
      <c r="E77" s="18"/>
      <c r="F77" s="48">
        <v>47.26</v>
      </c>
      <c r="G77" s="29">
        <f t="shared" si="3"/>
        <v>21210038.29999999</v>
      </c>
    </row>
    <row r="78" spans="1:7" ht="15.75" x14ac:dyDescent="0.3">
      <c r="A78" s="30">
        <v>41445</v>
      </c>
      <c r="B78" s="27">
        <v>154</v>
      </c>
      <c r="C78" s="17" t="s">
        <v>40</v>
      </c>
      <c r="D78" s="19">
        <f t="shared" si="4"/>
        <v>21210038.29999999</v>
      </c>
      <c r="E78" s="18"/>
      <c r="F78" s="48">
        <v>196</v>
      </c>
      <c r="G78" s="29">
        <f t="shared" si="3"/>
        <v>21209842.29999999</v>
      </c>
    </row>
    <row r="79" spans="1:7" ht="15.75" x14ac:dyDescent="0.3">
      <c r="A79" s="30">
        <v>41445</v>
      </c>
      <c r="B79" s="27">
        <v>155</v>
      </c>
      <c r="C79" s="17" t="s">
        <v>35</v>
      </c>
      <c r="D79" s="19">
        <f t="shared" si="4"/>
        <v>21209842.29999999</v>
      </c>
      <c r="E79" s="18"/>
      <c r="F79" s="48">
        <v>101340</v>
      </c>
      <c r="G79" s="29">
        <f t="shared" si="3"/>
        <v>21108502.29999999</v>
      </c>
    </row>
    <row r="80" spans="1:7" ht="15.75" x14ac:dyDescent="0.3">
      <c r="A80" s="30">
        <v>41445</v>
      </c>
      <c r="B80" s="27">
        <v>156</v>
      </c>
      <c r="C80" s="17" t="s">
        <v>35</v>
      </c>
      <c r="D80" s="19">
        <f t="shared" ref="D80:D246" si="5">G79</f>
        <v>21108502.29999999</v>
      </c>
      <c r="E80" s="18"/>
      <c r="F80" s="48">
        <v>194445</v>
      </c>
      <c r="G80" s="29">
        <f t="shared" si="3"/>
        <v>20914057.29999999</v>
      </c>
    </row>
    <row r="81" spans="1:7" ht="15.75" x14ac:dyDescent="0.3">
      <c r="A81" s="30">
        <v>41445</v>
      </c>
      <c r="B81" s="27">
        <v>157</v>
      </c>
      <c r="C81" s="17" t="s">
        <v>36</v>
      </c>
      <c r="D81" s="19">
        <f t="shared" si="5"/>
        <v>20914057.29999999</v>
      </c>
      <c r="E81" s="18"/>
      <c r="F81" s="48">
        <v>43669.53</v>
      </c>
      <c r="G81" s="29">
        <f t="shared" si="3"/>
        <v>20870387.769999988</v>
      </c>
    </row>
    <row r="82" spans="1:7" ht="15.75" x14ac:dyDescent="0.3">
      <c r="A82" s="30">
        <v>41445</v>
      </c>
      <c r="B82" s="27">
        <v>158</v>
      </c>
      <c r="C82" s="17" t="s">
        <v>36</v>
      </c>
      <c r="D82" s="19">
        <f t="shared" si="5"/>
        <v>20870387.769999988</v>
      </c>
      <c r="E82" s="18"/>
      <c r="F82" s="48">
        <v>50624.01</v>
      </c>
      <c r="G82" s="29">
        <f t="shared" si="3"/>
        <v>20819763.759999987</v>
      </c>
    </row>
    <row r="83" spans="1:7" ht="15.75" x14ac:dyDescent="0.3">
      <c r="A83" s="30">
        <v>41445</v>
      </c>
      <c r="B83" s="27">
        <v>159</v>
      </c>
      <c r="C83" s="17" t="s">
        <v>36</v>
      </c>
      <c r="D83" s="19">
        <f t="shared" si="5"/>
        <v>20819763.759999987</v>
      </c>
      <c r="E83" s="18"/>
      <c r="F83" s="48">
        <v>11097</v>
      </c>
      <c r="G83" s="29">
        <f t="shared" si="3"/>
        <v>20808666.759999987</v>
      </c>
    </row>
    <row r="84" spans="1:7" ht="15.75" x14ac:dyDescent="0.3">
      <c r="A84" s="30">
        <v>41455</v>
      </c>
      <c r="B84" s="27" t="s">
        <v>43</v>
      </c>
      <c r="C84" s="17" t="s">
        <v>44</v>
      </c>
      <c r="D84" s="19">
        <f t="shared" si="5"/>
        <v>20808666.759999987</v>
      </c>
      <c r="E84" s="18">
        <f>6375+444.7+74.86-5634.34-852.39</f>
        <v>407.82999999999936</v>
      </c>
      <c r="F84" s="48"/>
      <c r="G84" s="29">
        <f t="shared" si="3"/>
        <v>20809074.589999985</v>
      </c>
    </row>
    <row r="85" spans="1:7" ht="15.75" x14ac:dyDescent="0.3">
      <c r="A85" s="30">
        <v>41470</v>
      </c>
      <c r="B85" s="27"/>
      <c r="C85" s="17" t="s">
        <v>46</v>
      </c>
      <c r="D85" s="19">
        <f t="shared" si="5"/>
        <v>20809074.589999985</v>
      </c>
      <c r="E85" s="18"/>
      <c r="F85" s="48">
        <v>-11097</v>
      </c>
      <c r="G85" s="29">
        <f t="shared" si="3"/>
        <v>20820171.589999985</v>
      </c>
    </row>
    <row r="86" spans="1:7" ht="15.75" x14ac:dyDescent="0.3">
      <c r="A86" s="30">
        <v>41472</v>
      </c>
      <c r="B86" s="27">
        <v>160</v>
      </c>
      <c r="C86" s="17" t="s">
        <v>47</v>
      </c>
      <c r="D86" s="19">
        <f t="shared" si="5"/>
        <v>20820171.589999985</v>
      </c>
      <c r="E86" s="18"/>
      <c r="F86" s="48">
        <v>820</v>
      </c>
      <c r="G86" s="29">
        <f t="shared" si="3"/>
        <v>20819351.589999985</v>
      </c>
    </row>
    <row r="87" spans="1:7" ht="15.75" x14ac:dyDescent="0.3">
      <c r="A87" s="30">
        <v>41472</v>
      </c>
      <c r="B87" s="27">
        <v>161</v>
      </c>
      <c r="C87" s="17" t="s">
        <v>32</v>
      </c>
      <c r="D87" s="19">
        <f t="shared" si="5"/>
        <v>20819351.589999985</v>
      </c>
      <c r="E87" s="18"/>
      <c r="F87" s="48">
        <v>3485</v>
      </c>
      <c r="G87" s="29">
        <f t="shared" si="3"/>
        <v>20815866.589999985</v>
      </c>
    </row>
    <row r="88" spans="1:7" ht="15.75" x14ac:dyDescent="0.3">
      <c r="A88" s="30">
        <v>41472</v>
      </c>
      <c r="B88" s="27">
        <v>162</v>
      </c>
      <c r="C88" s="17" t="s">
        <v>48</v>
      </c>
      <c r="D88" s="19">
        <f t="shared" si="5"/>
        <v>20815866.589999985</v>
      </c>
      <c r="E88" s="18"/>
      <c r="F88" s="48">
        <v>4401.8100000000004</v>
      </c>
      <c r="G88" s="29">
        <f t="shared" si="3"/>
        <v>20811464.779999986</v>
      </c>
    </row>
    <row r="89" spans="1:7" ht="15.75" x14ac:dyDescent="0.3">
      <c r="A89" s="30">
        <v>41472</v>
      </c>
      <c r="B89" s="27">
        <v>163</v>
      </c>
      <c r="C89" s="17" t="s">
        <v>49</v>
      </c>
      <c r="D89" s="19">
        <f t="shared" si="5"/>
        <v>20811464.779999986</v>
      </c>
      <c r="E89" s="18"/>
      <c r="F89" s="48">
        <v>58147.199999999997</v>
      </c>
      <c r="G89" s="29">
        <f t="shared" si="3"/>
        <v>20753317.579999987</v>
      </c>
    </row>
    <row r="90" spans="1:7" ht="15.75" x14ac:dyDescent="0.3">
      <c r="A90" s="30">
        <v>41472</v>
      </c>
      <c r="B90" s="27">
        <v>164</v>
      </c>
      <c r="C90" s="17" t="s">
        <v>49</v>
      </c>
      <c r="D90" s="19">
        <f t="shared" si="5"/>
        <v>20753317.579999987</v>
      </c>
      <c r="E90" s="18"/>
      <c r="F90" s="48">
        <v>11097</v>
      </c>
      <c r="G90" s="29">
        <f t="shared" si="3"/>
        <v>20742220.579999987</v>
      </c>
    </row>
    <row r="91" spans="1:7" ht="15.75" x14ac:dyDescent="0.3">
      <c r="A91" s="30">
        <v>41472</v>
      </c>
      <c r="B91" s="27">
        <v>165</v>
      </c>
      <c r="C91" s="17" t="s">
        <v>4</v>
      </c>
      <c r="D91" s="19">
        <f t="shared" si="5"/>
        <v>20742220.579999987</v>
      </c>
      <c r="E91" s="18"/>
      <c r="F91" s="48">
        <v>1375.78</v>
      </c>
      <c r="G91" s="29">
        <f t="shared" si="3"/>
        <v>20740844.799999986</v>
      </c>
    </row>
    <row r="92" spans="1:7" ht="15.75" x14ac:dyDescent="0.3">
      <c r="A92" s="30">
        <v>41474</v>
      </c>
      <c r="B92" s="27">
        <v>166</v>
      </c>
      <c r="C92" s="17" t="s">
        <v>29</v>
      </c>
      <c r="D92" s="19">
        <f t="shared" si="5"/>
        <v>20740844.799999986</v>
      </c>
      <c r="E92" s="18"/>
      <c r="F92" s="48">
        <v>2162.1</v>
      </c>
      <c r="G92" s="29">
        <f t="shared" si="3"/>
        <v>20738682.699999984</v>
      </c>
    </row>
    <row r="93" spans="1:7" ht="15.75" x14ac:dyDescent="0.3">
      <c r="A93" s="30">
        <v>41474</v>
      </c>
      <c r="B93" s="27">
        <v>167</v>
      </c>
      <c r="C93" s="17" t="s">
        <v>4</v>
      </c>
      <c r="D93" s="19">
        <f t="shared" si="5"/>
        <v>20738682.699999984</v>
      </c>
      <c r="E93" s="18"/>
      <c r="F93" s="48">
        <v>8187.34</v>
      </c>
      <c r="G93" s="29">
        <f t="shared" si="3"/>
        <v>20730495.359999985</v>
      </c>
    </row>
    <row r="94" spans="1:7" ht="15.75" x14ac:dyDescent="0.3">
      <c r="A94" s="30">
        <v>41484</v>
      </c>
      <c r="B94" s="27">
        <f>SUM(B93+1)</f>
        <v>168</v>
      </c>
      <c r="C94" s="17" t="s">
        <v>29</v>
      </c>
      <c r="D94" s="19">
        <f t="shared" si="5"/>
        <v>20730495.359999985</v>
      </c>
      <c r="E94" s="18"/>
      <c r="F94" s="48">
        <v>461.25</v>
      </c>
      <c r="G94" s="29">
        <f t="shared" si="3"/>
        <v>20730034.109999985</v>
      </c>
    </row>
    <row r="95" spans="1:7" ht="15.75" x14ac:dyDescent="0.3">
      <c r="A95" s="30">
        <v>41484</v>
      </c>
      <c r="B95" s="27">
        <f t="shared" ref="B95:B105" si="6">SUM(B94+1)</f>
        <v>169</v>
      </c>
      <c r="C95" s="17" t="s">
        <v>35</v>
      </c>
      <c r="D95" s="19">
        <f t="shared" si="5"/>
        <v>20730034.109999985</v>
      </c>
      <c r="E95" s="18"/>
      <c r="F95" s="48">
        <v>329715</v>
      </c>
      <c r="G95" s="29">
        <f t="shared" si="3"/>
        <v>20400319.109999985</v>
      </c>
    </row>
    <row r="96" spans="1:7" ht="15.75" x14ac:dyDescent="0.3">
      <c r="A96" s="30">
        <v>41484</v>
      </c>
      <c r="B96" s="27">
        <f t="shared" si="6"/>
        <v>170</v>
      </c>
      <c r="C96" s="17" t="s">
        <v>41</v>
      </c>
      <c r="D96" s="19">
        <f t="shared" si="5"/>
        <v>20400319.109999985</v>
      </c>
      <c r="E96" s="18"/>
      <c r="F96" s="48">
        <v>260222.4</v>
      </c>
      <c r="G96" s="29">
        <f t="shared" si="3"/>
        <v>20140096.709999986</v>
      </c>
    </row>
    <row r="97" spans="1:7" ht="15.75" x14ac:dyDescent="0.3">
      <c r="A97" s="30">
        <v>41484</v>
      </c>
      <c r="B97" s="27">
        <f t="shared" si="6"/>
        <v>171</v>
      </c>
      <c r="C97" s="17" t="s">
        <v>4</v>
      </c>
      <c r="D97" s="19">
        <f t="shared" si="5"/>
        <v>20140096.709999986</v>
      </c>
      <c r="E97" s="18"/>
      <c r="F97" s="48">
        <v>8596.84</v>
      </c>
      <c r="G97" s="29">
        <f t="shared" si="3"/>
        <v>20131499.869999986</v>
      </c>
    </row>
    <row r="98" spans="1:7" ht="15.75" x14ac:dyDescent="0.3">
      <c r="A98" s="30">
        <v>41484</v>
      </c>
      <c r="B98" s="27">
        <f t="shared" si="6"/>
        <v>172</v>
      </c>
      <c r="C98" s="17" t="s">
        <v>4</v>
      </c>
      <c r="D98" s="19">
        <f t="shared" si="5"/>
        <v>20131499.869999986</v>
      </c>
      <c r="E98" s="18"/>
      <c r="F98" s="48">
        <v>518.99</v>
      </c>
      <c r="G98" s="29">
        <f t="shared" si="3"/>
        <v>20130980.879999988</v>
      </c>
    </row>
    <row r="99" spans="1:7" ht="15.75" x14ac:dyDescent="0.3">
      <c r="A99" s="30">
        <v>41484</v>
      </c>
      <c r="B99" s="27">
        <f t="shared" si="6"/>
        <v>173</v>
      </c>
      <c r="C99" s="17" t="s">
        <v>40</v>
      </c>
      <c r="D99" s="19">
        <f t="shared" si="5"/>
        <v>20130980.879999988</v>
      </c>
      <c r="E99" s="18"/>
      <c r="F99" s="48">
        <v>496</v>
      </c>
      <c r="G99" s="29">
        <f t="shared" si="3"/>
        <v>20130484.879999988</v>
      </c>
    </row>
    <row r="100" spans="1:7" ht="15.75" x14ac:dyDescent="0.3">
      <c r="A100" s="30">
        <v>41484</v>
      </c>
      <c r="B100" s="27">
        <f t="shared" si="6"/>
        <v>174</v>
      </c>
      <c r="C100" s="17" t="s">
        <v>40</v>
      </c>
      <c r="D100" s="19">
        <f t="shared" si="5"/>
        <v>20130484.879999988</v>
      </c>
      <c r="E100" s="18"/>
      <c r="F100" s="48">
        <v>196</v>
      </c>
      <c r="G100" s="29">
        <f t="shared" si="3"/>
        <v>20130288.879999988</v>
      </c>
    </row>
    <row r="101" spans="1:7" ht="15.75" x14ac:dyDescent="0.3">
      <c r="A101" s="30">
        <v>41484</v>
      </c>
      <c r="B101" s="27">
        <f t="shared" si="6"/>
        <v>175</v>
      </c>
      <c r="C101" s="17" t="s">
        <v>16</v>
      </c>
      <c r="D101" s="19">
        <f t="shared" si="5"/>
        <v>20130288.879999988</v>
      </c>
      <c r="E101" s="18"/>
      <c r="F101" s="48">
        <v>2765</v>
      </c>
      <c r="G101" s="29">
        <f t="shared" si="3"/>
        <v>20127523.879999988</v>
      </c>
    </row>
    <row r="102" spans="1:7" ht="15.75" x14ac:dyDescent="0.3">
      <c r="A102" s="30">
        <v>41484</v>
      </c>
      <c r="B102" s="27">
        <f t="shared" si="6"/>
        <v>176</v>
      </c>
      <c r="C102" s="17" t="s">
        <v>37</v>
      </c>
      <c r="D102" s="19">
        <f t="shared" si="5"/>
        <v>20127523.879999988</v>
      </c>
      <c r="E102" s="18"/>
      <c r="F102" s="48">
        <v>71100</v>
      </c>
      <c r="G102" s="29">
        <f t="shared" si="3"/>
        <v>20056423.879999988</v>
      </c>
    </row>
    <row r="103" spans="1:7" ht="15.75" x14ac:dyDescent="0.3">
      <c r="A103" s="30">
        <v>41484</v>
      </c>
      <c r="B103" s="27">
        <f t="shared" si="6"/>
        <v>177</v>
      </c>
      <c r="C103" s="17" t="s">
        <v>42</v>
      </c>
      <c r="D103" s="19">
        <f t="shared" si="5"/>
        <v>20056423.879999988</v>
      </c>
      <c r="E103" s="18"/>
      <c r="F103" s="48">
        <v>346744.44</v>
      </c>
      <c r="G103" s="29">
        <f t="shared" si="3"/>
        <v>19709679.439999986</v>
      </c>
    </row>
    <row r="104" spans="1:7" ht="15.75" x14ac:dyDescent="0.3">
      <c r="A104" s="30">
        <v>41484</v>
      </c>
      <c r="B104" s="27">
        <f t="shared" si="6"/>
        <v>178</v>
      </c>
      <c r="C104" s="17" t="s">
        <v>41</v>
      </c>
      <c r="D104" s="19">
        <f t="shared" si="5"/>
        <v>19709679.439999986</v>
      </c>
      <c r="E104" s="18"/>
      <c r="F104" s="48">
        <v>189148.05</v>
      </c>
      <c r="G104" s="29">
        <f t="shared" si="3"/>
        <v>19520531.389999986</v>
      </c>
    </row>
    <row r="105" spans="1:7" ht="15.75" x14ac:dyDescent="0.3">
      <c r="A105" s="30">
        <v>41484</v>
      </c>
      <c r="B105" s="27">
        <f t="shared" si="6"/>
        <v>179</v>
      </c>
      <c r="C105" s="17" t="s">
        <v>36</v>
      </c>
      <c r="D105" s="19">
        <f t="shared" si="5"/>
        <v>19520531.389999986</v>
      </c>
      <c r="E105" s="18"/>
      <c r="F105" s="48">
        <v>135940.79</v>
      </c>
      <c r="G105" s="29">
        <f t="shared" si="3"/>
        <v>19384590.599999987</v>
      </c>
    </row>
    <row r="106" spans="1:7" ht="15.75" x14ac:dyDescent="0.3">
      <c r="A106" s="30">
        <v>41486</v>
      </c>
      <c r="B106" s="50" t="s">
        <v>43</v>
      </c>
      <c r="C106" s="17" t="s">
        <v>44</v>
      </c>
      <c r="D106" s="19">
        <f t="shared" si="5"/>
        <v>19384590.599999987</v>
      </c>
      <c r="E106" s="18">
        <f>5312.5+66.55-5816.01-830.27</f>
        <v>-1267.23</v>
      </c>
      <c r="F106" s="48"/>
      <c r="G106" s="29">
        <f t="shared" si="3"/>
        <v>19383323.369999986</v>
      </c>
    </row>
    <row r="107" spans="1:7" ht="15.75" x14ac:dyDescent="0.3">
      <c r="A107" s="30">
        <v>41498</v>
      </c>
      <c r="B107" s="50">
        <v>180</v>
      </c>
      <c r="C107" s="17" t="s">
        <v>50</v>
      </c>
      <c r="D107" s="19">
        <f t="shared" si="5"/>
        <v>19383323.369999986</v>
      </c>
      <c r="E107" s="18"/>
      <c r="F107" s="48">
        <v>10</v>
      </c>
      <c r="G107" s="29">
        <f t="shared" si="3"/>
        <v>19383313.369999986</v>
      </c>
    </row>
    <row r="108" spans="1:7" ht="15.75" x14ac:dyDescent="0.3">
      <c r="A108" s="30">
        <v>41498</v>
      </c>
      <c r="B108" s="50">
        <v>181</v>
      </c>
      <c r="C108" s="17" t="s">
        <v>48</v>
      </c>
      <c r="D108" s="19">
        <f t="shared" si="5"/>
        <v>19383313.369999986</v>
      </c>
      <c r="E108" s="18"/>
      <c r="F108" s="48">
        <v>4815.45</v>
      </c>
      <c r="G108" s="29">
        <f t="shared" si="3"/>
        <v>19378497.919999987</v>
      </c>
    </row>
    <row r="109" spans="1:7" ht="15.75" x14ac:dyDescent="0.3">
      <c r="A109" s="30">
        <v>41498</v>
      </c>
      <c r="B109" s="50">
        <v>182</v>
      </c>
      <c r="C109" s="17" t="s">
        <v>51</v>
      </c>
      <c r="D109" s="19">
        <f t="shared" si="5"/>
        <v>19378497.919999987</v>
      </c>
      <c r="E109" s="18"/>
      <c r="F109" s="48">
        <v>18.079999999999998</v>
      </c>
      <c r="G109" s="29">
        <f t="shared" si="3"/>
        <v>19378479.839999989</v>
      </c>
    </row>
    <row r="110" spans="1:7" ht="15.75" x14ac:dyDescent="0.3">
      <c r="A110" s="30">
        <v>41498</v>
      </c>
      <c r="B110" s="50">
        <v>183</v>
      </c>
      <c r="C110" s="17" t="s">
        <v>42</v>
      </c>
      <c r="D110" s="19">
        <f t="shared" si="5"/>
        <v>19378479.839999989</v>
      </c>
      <c r="E110" s="18"/>
      <c r="F110" s="48">
        <v>300497.21999999997</v>
      </c>
      <c r="G110" s="29">
        <f t="shared" si="3"/>
        <v>19077982.61999999</v>
      </c>
    </row>
    <row r="111" spans="1:7" ht="15.75" x14ac:dyDescent="0.3">
      <c r="A111" s="30">
        <v>41498</v>
      </c>
      <c r="B111" s="50">
        <v>184</v>
      </c>
      <c r="C111" s="17" t="s">
        <v>29</v>
      </c>
      <c r="D111" s="19">
        <f t="shared" si="5"/>
        <v>19077982.61999999</v>
      </c>
      <c r="E111" s="18"/>
      <c r="F111" s="48">
        <v>729</v>
      </c>
      <c r="G111" s="29">
        <f t="shared" si="3"/>
        <v>19077253.61999999</v>
      </c>
    </row>
    <row r="112" spans="1:7" ht="15.75" x14ac:dyDescent="0.3">
      <c r="A112" s="30">
        <v>41498</v>
      </c>
      <c r="B112" s="50">
        <v>185</v>
      </c>
      <c r="C112" s="17" t="s">
        <v>52</v>
      </c>
      <c r="D112" s="19">
        <f t="shared" si="5"/>
        <v>19077253.61999999</v>
      </c>
      <c r="E112" s="18"/>
      <c r="F112" s="48">
        <v>430</v>
      </c>
      <c r="G112" s="29">
        <f t="shared" si="3"/>
        <v>19076823.61999999</v>
      </c>
    </row>
    <row r="113" spans="1:8" ht="15.75" x14ac:dyDescent="0.3">
      <c r="A113" s="30">
        <v>41498</v>
      </c>
      <c r="B113" s="50">
        <v>186</v>
      </c>
      <c r="C113" s="17" t="s">
        <v>40</v>
      </c>
      <c r="D113" s="19">
        <f t="shared" si="5"/>
        <v>19076823.61999999</v>
      </c>
      <c r="E113" s="18"/>
      <c r="F113" s="48">
        <v>196</v>
      </c>
      <c r="G113" s="29">
        <f t="shared" si="3"/>
        <v>19076627.61999999</v>
      </c>
    </row>
    <row r="114" spans="1:8" ht="15.75" x14ac:dyDescent="0.3">
      <c r="A114" s="30">
        <v>41498</v>
      </c>
      <c r="B114" s="50">
        <v>187</v>
      </c>
      <c r="C114" s="17" t="s">
        <v>36</v>
      </c>
      <c r="D114" s="19">
        <f t="shared" si="5"/>
        <v>19076627.61999999</v>
      </c>
      <c r="E114" s="18"/>
      <c r="F114" s="48">
        <v>199762.57</v>
      </c>
      <c r="G114" s="29">
        <f t="shared" si="3"/>
        <v>18876865.04999999</v>
      </c>
    </row>
    <row r="115" spans="1:8" ht="15.75" x14ac:dyDescent="0.3">
      <c r="A115" s="30">
        <v>41498</v>
      </c>
      <c r="B115" s="50">
        <v>188</v>
      </c>
      <c r="C115" s="17" t="s">
        <v>16</v>
      </c>
      <c r="D115" s="19">
        <f t="shared" si="5"/>
        <v>18876865.04999999</v>
      </c>
      <c r="E115" s="18"/>
      <c r="F115" s="48">
        <v>195</v>
      </c>
      <c r="G115" s="29">
        <f t="shared" si="3"/>
        <v>18876670.04999999</v>
      </c>
    </row>
    <row r="116" spans="1:8" ht="15.75" x14ac:dyDescent="0.3">
      <c r="A116" s="30">
        <v>41501</v>
      </c>
      <c r="B116" s="50">
        <v>189</v>
      </c>
      <c r="C116" s="17" t="s">
        <v>4</v>
      </c>
      <c r="D116" s="19">
        <f t="shared" si="5"/>
        <v>18876670.04999999</v>
      </c>
      <c r="E116" s="18"/>
      <c r="F116" s="48">
        <v>1375.78</v>
      </c>
      <c r="G116" s="29">
        <f t="shared" si="3"/>
        <v>18875294.269999988</v>
      </c>
    </row>
    <row r="117" spans="1:8" ht="15.75" x14ac:dyDescent="0.3">
      <c r="A117" s="30">
        <v>41501</v>
      </c>
      <c r="B117" s="50"/>
      <c r="C117" s="17" t="s">
        <v>54</v>
      </c>
      <c r="D117" s="19">
        <f t="shared" si="5"/>
        <v>18875294.269999988</v>
      </c>
      <c r="E117" s="18"/>
      <c r="F117" s="48">
        <v>-1375.78</v>
      </c>
      <c r="G117" s="29">
        <f t="shared" si="3"/>
        <v>18876670.04999999</v>
      </c>
    </row>
    <row r="118" spans="1:8" ht="15.75" x14ac:dyDescent="0.3">
      <c r="A118" s="30">
        <v>41501</v>
      </c>
      <c r="B118" s="50">
        <v>190</v>
      </c>
      <c r="C118" s="17" t="s">
        <v>53</v>
      </c>
      <c r="D118" s="19">
        <f t="shared" si="5"/>
        <v>18876670.04999999</v>
      </c>
      <c r="E118" s="18"/>
      <c r="F118" s="48">
        <v>0</v>
      </c>
      <c r="G118" s="29">
        <f t="shared" si="3"/>
        <v>18876670.04999999</v>
      </c>
    </row>
    <row r="119" spans="1:8" ht="15.75" x14ac:dyDescent="0.3">
      <c r="A119" s="30">
        <v>41501</v>
      </c>
      <c r="B119" s="50">
        <v>191</v>
      </c>
      <c r="C119" s="17" t="s">
        <v>4</v>
      </c>
      <c r="D119" s="19">
        <f t="shared" si="5"/>
        <v>18876670.04999999</v>
      </c>
      <c r="E119" s="18"/>
      <c r="F119" s="48">
        <v>6068.38</v>
      </c>
      <c r="G119" s="29">
        <f t="shared" si="3"/>
        <v>18870601.669999991</v>
      </c>
    </row>
    <row r="120" spans="1:8" ht="15.75" x14ac:dyDescent="0.3">
      <c r="A120" s="30">
        <v>41512</v>
      </c>
      <c r="B120" s="50">
        <v>192</v>
      </c>
      <c r="C120" s="17" t="s">
        <v>37</v>
      </c>
      <c r="D120" s="19">
        <f t="shared" si="5"/>
        <v>18870601.669999991</v>
      </c>
      <c r="E120" s="18"/>
      <c r="F120" s="48">
        <v>5882.4</v>
      </c>
      <c r="G120" s="29">
        <f t="shared" si="3"/>
        <v>18864719.269999992</v>
      </c>
    </row>
    <row r="121" spans="1:8" ht="15.75" x14ac:dyDescent="0.3">
      <c r="A121" s="30">
        <v>41512</v>
      </c>
      <c r="B121" s="50">
        <v>193</v>
      </c>
      <c r="C121" s="17" t="s">
        <v>51</v>
      </c>
      <c r="D121" s="19">
        <f t="shared" si="5"/>
        <v>18864719.269999992</v>
      </c>
      <c r="E121" s="18"/>
      <c r="F121" s="48">
        <v>27.12</v>
      </c>
      <c r="G121" s="29">
        <f t="shared" si="3"/>
        <v>18864692.149999991</v>
      </c>
    </row>
    <row r="122" spans="1:8" ht="15.75" x14ac:dyDescent="0.3">
      <c r="A122" s="30">
        <v>41517</v>
      </c>
      <c r="B122" s="50" t="s">
        <v>43</v>
      </c>
      <c r="C122" s="17" t="s">
        <v>44</v>
      </c>
      <c r="D122" s="19">
        <f t="shared" si="5"/>
        <v>18864692.149999991</v>
      </c>
      <c r="E122" s="18">
        <f>3500+49.09-5809.69-854.2</f>
        <v>-3114.7999999999993</v>
      </c>
      <c r="F122" s="48"/>
      <c r="G122" s="29">
        <f t="shared" si="3"/>
        <v>18861577.34999999</v>
      </c>
      <c r="H122" s="4"/>
    </row>
    <row r="123" spans="1:8" ht="15.75" x14ac:dyDescent="0.3">
      <c r="A123" s="30">
        <v>41521</v>
      </c>
      <c r="B123" s="50">
        <v>194</v>
      </c>
      <c r="C123" s="17" t="s">
        <v>35</v>
      </c>
      <c r="D123" s="19">
        <f t="shared" si="5"/>
        <v>18861577.34999999</v>
      </c>
      <c r="E123" s="18"/>
      <c r="F123" s="48">
        <v>540675</v>
      </c>
      <c r="G123" s="29">
        <f t="shared" si="3"/>
        <v>18320902.34999999</v>
      </c>
    </row>
    <row r="124" spans="1:8" ht="15.75" x14ac:dyDescent="0.3">
      <c r="A124" s="30">
        <v>41521</v>
      </c>
      <c r="B124" s="50">
        <v>195</v>
      </c>
      <c r="C124" s="17" t="s">
        <v>52</v>
      </c>
      <c r="D124" s="19">
        <f t="shared" si="5"/>
        <v>18320902.34999999</v>
      </c>
      <c r="E124" s="18"/>
      <c r="F124" s="48">
        <v>1600</v>
      </c>
      <c r="G124" s="29">
        <f t="shared" si="3"/>
        <v>18319302.34999999</v>
      </c>
    </row>
    <row r="125" spans="1:8" ht="15.75" x14ac:dyDescent="0.3">
      <c r="A125" s="30">
        <v>41521</v>
      </c>
      <c r="B125" s="50">
        <v>196</v>
      </c>
      <c r="C125" s="17" t="s">
        <v>40</v>
      </c>
      <c r="D125" s="19">
        <f t="shared" si="5"/>
        <v>18319302.34999999</v>
      </c>
      <c r="E125" s="18"/>
      <c r="F125" s="48">
        <v>196</v>
      </c>
      <c r="G125" s="29">
        <f t="shared" si="3"/>
        <v>18319106.34999999</v>
      </c>
    </row>
    <row r="126" spans="1:8" ht="15.75" x14ac:dyDescent="0.3">
      <c r="A126" s="30">
        <v>41521</v>
      </c>
      <c r="B126" s="50">
        <v>197</v>
      </c>
      <c r="C126" s="17" t="s">
        <v>29</v>
      </c>
      <c r="D126" s="19">
        <f t="shared" si="5"/>
        <v>18319106.34999999</v>
      </c>
      <c r="E126" s="18"/>
      <c r="F126" s="48">
        <v>729</v>
      </c>
      <c r="G126" s="29">
        <f t="shared" si="3"/>
        <v>18318377.34999999</v>
      </c>
    </row>
    <row r="127" spans="1:8" ht="15.75" x14ac:dyDescent="0.3">
      <c r="A127" s="30">
        <v>41521</v>
      </c>
      <c r="B127" s="50">
        <v>198</v>
      </c>
      <c r="C127" s="17" t="s">
        <v>4</v>
      </c>
      <c r="D127" s="19">
        <f t="shared" si="5"/>
        <v>18318377.34999999</v>
      </c>
      <c r="E127" s="18"/>
      <c r="F127" s="48">
        <v>10234.84</v>
      </c>
      <c r="G127" s="29">
        <f t="shared" si="3"/>
        <v>18308142.50999999</v>
      </c>
    </row>
    <row r="128" spans="1:8" ht="15.75" x14ac:dyDescent="0.3">
      <c r="A128" s="30">
        <v>41521</v>
      </c>
      <c r="B128" s="50">
        <v>199</v>
      </c>
      <c r="C128" s="17" t="s">
        <v>4</v>
      </c>
      <c r="D128" s="19">
        <f t="shared" si="5"/>
        <v>18308142.50999999</v>
      </c>
      <c r="E128" s="18"/>
      <c r="F128" s="48">
        <v>452.47</v>
      </c>
      <c r="G128" s="29">
        <f t="shared" si="3"/>
        <v>18307690.039999992</v>
      </c>
    </row>
    <row r="129" spans="1:7" ht="15.75" x14ac:dyDescent="0.3">
      <c r="A129" s="30">
        <v>41521</v>
      </c>
      <c r="B129" s="50">
        <v>200</v>
      </c>
      <c r="C129" s="17" t="s">
        <v>49</v>
      </c>
      <c r="D129" s="19">
        <f t="shared" si="5"/>
        <v>18307690.039999992</v>
      </c>
      <c r="E129" s="18"/>
      <c r="F129" s="48">
        <v>124244.1</v>
      </c>
      <c r="G129" s="29">
        <f t="shared" si="3"/>
        <v>18183445.93999999</v>
      </c>
    </row>
    <row r="130" spans="1:7" ht="15.75" x14ac:dyDescent="0.3">
      <c r="A130" s="30">
        <v>41521</v>
      </c>
      <c r="B130" s="50">
        <v>201</v>
      </c>
      <c r="C130" s="17" t="s">
        <v>15</v>
      </c>
      <c r="D130" s="19">
        <f t="shared" si="5"/>
        <v>18183445.93999999</v>
      </c>
      <c r="E130" s="18"/>
      <c r="F130" s="48">
        <v>0</v>
      </c>
      <c r="G130" s="29">
        <f t="shared" si="3"/>
        <v>18183445.93999999</v>
      </c>
    </row>
    <row r="131" spans="1:7" ht="15.75" x14ac:dyDescent="0.3">
      <c r="A131" s="30">
        <v>41521</v>
      </c>
      <c r="B131" s="50">
        <v>202</v>
      </c>
      <c r="C131" s="17" t="s">
        <v>42</v>
      </c>
      <c r="D131" s="19">
        <f t="shared" si="5"/>
        <v>18183445.93999999</v>
      </c>
      <c r="E131" s="18"/>
      <c r="F131" s="48">
        <v>183281.8</v>
      </c>
      <c r="G131" s="29">
        <f t="shared" si="3"/>
        <v>18000164.139999989</v>
      </c>
    </row>
    <row r="132" spans="1:7" ht="15.75" x14ac:dyDescent="0.3">
      <c r="A132" s="30">
        <v>41521</v>
      </c>
      <c r="B132" s="50">
        <v>203</v>
      </c>
      <c r="C132" s="17" t="s">
        <v>41</v>
      </c>
      <c r="D132" s="19">
        <f t="shared" si="5"/>
        <v>18000164.139999989</v>
      </c>
      <c r="E132" s="18"/>
      <c r="F132" s="48">
        <v>427757.77</v>
      </c>
      <c r="G132" s="29">
        <f t="shared" si="3"/>
        <v>17572406.36999999</v>
      </c>
    </row>
    <row r="133" spans="1:7" ht="15.75" x14ac:dyDescent="0.3">
      <c r="A133" s="30">
        <v>41534</v>
      </c>
      <c r="B133" s="50">
        <v>204</v>
      </c>
      <c r="C133" s="17" t="s">
        <v>38</v>
      </c>
      <c r="D133" s="19">
        <f t="shared" si="5"/>
        <v>17572406.36999999</v>
      </c>
      <c r="E133" s="18"/>
      <c r="F133" s="48">
        <v>291263.40000000002</v>
      </c>
      <c r="G133" s="29">
        <f t="shared" si="3"/>
        <v>17281142.969999991</v>
      </c>
    </row>
    <row r="134" spans="1:7" ht="15.75" x14ac:dyDescent="0.3">
      <c r="A134" s="30">
        <v>41534</v>
      </c>
      <c r="B134" s="50">
        <v>205</v>
      </c>
      <c r="C134" s="17" t="s">
        <v>35</v>
      </c>
      <c r="D134" s="19">
        <f t="shared" si="5"/>
        <v>17281142.969999991</v>
      </c>
      <c r="E134" s="18"/>
      <c r="F134" s="48">
        <v>959108</v>
      </c>
      <c r="G134" s="29">
        <f t="shared" si="3"/>
        <v>16322034.969999991</v>
      </c>
    </row>
    <row r="135" spans="1:7" ht="15.75" x14ac:dyDescent="0.3">
      <c r="A135" s="30">
        <v>41534</v>
      </c>
      <c r="B135" s="50">
        <v>206</v>
      </c>
      <c r="C135" s="17" t="s">
        <v>36</v>
      </c>
      <c r="D135" s="19">
        <f t="shared" si="5"/>
        <v>16322034.969999991</v>
      </c>
      <c r="E135" s="18"/>
      <c r="F135" s="48">
        <v>495922.69</v>
      </c>
      <c r="G135" s="29">
        <f t="shared" si="3"/>
        <v>15826112.279999992</v>
      </c>
    </row>
    <row r="136" spans="1:7" ht="15.75" x14ac:dyDescent="0.3">
      <c r="A136" s="30">
        <v>41534</v>
      </c>
      <c r="B136" s="50">
        <v>207</v>
      </c>
      <c r="C136" s="17" t="s">
        <v>42</v>
      </c>
      <c r="D136" s="19">
        <f t="shared" si="5"/>
        <v>15826112.279999992</v>
      </c>
      <c r="E136" s="18"/>
      <c r="F136" s="48">
        <v>364635</v>
      </c>
      <c r="G136" s="29">
        <f t="shared" si="3"/>
        <v>15461477.279999992</v>
      </c>
    </row>
    <row r="137" spans="1:7" ht="15.75" x14ac:dyDescent="0.3">
      <c r="A137" s="30">
        <v>41534</v>
      </c>
      <c r="B137" s="50">
        <v>208</v>
      </c>
      <c r="C137" s="17" t="s">
        <v>41</v>
      </c>
      <c r="D137" s="19">
        <f t="shared" si="5"/>
        <v>15461477.279999992</v>
      </c>
      <c r="E137" s="18"/>
      <c r="F137" s="48">
        <v>157727.98000000001</v>
      </c>
      <c r="G137" s="29">
        <f t="shared" si="3"/>
        <v>15303749.299999991</v>
      </c>
    </row>
    <row r="138" spans="1:7" ht="15.75" x14ac:dyDescent="0.3">
      <c r="A138" s="30">
        <v>41534</v>
      </c>
      <c r="B138" s="50">
        <v>209</v>
      </c>
      <c r="C138" s="17" t="s">
        <v>48</v>
      </c>
      <c r="D138" s="19">
        <f t="shared" si="5"/>
        <v>15303749.299999991</v>
      </c>
      <c r="E138" s="18"/>
      <c r="F138" s="48">
        <v>3558.91</v>
      </c>
      <c r="G138" s="29">
        <f t="shared" si="3"/>
        <v>15300190.389999991</v>
      </c>
    </row>
    <row r="139" spans="1:7" ht="15.75" x14ac:dyDescent="0.3">
      <c r="A139" s="30">
        <v>41534</v>
      </c>
      <c r="B139" s="50">
        <v>210</v>
      </c>
      <c r="C139" s="17" t="s">
        <v>34</v>
      </c>
      <c r="D139" s="19">
        <f t="shared" si="5"/>
        <v>15300190.389999991</v>
      </c>
      <c r="E139" s="18"/>
      <c r="F139" s="48">
        <v>25663</v>
      </c>
      <c r="G139" s="29">
        <f t="shared" si="3"/>
        <v>15274527.389999991</v>
      </c>
    </row>
    <row r="140" spans="1:7" ht="15.75" x14ac:dyDescent="0.3">
      <c r="A140" s="30">
        <v>41534</v>
      </c>
      <c r="B140" s="50">
        <v>211</v>
      </c>
      <c r="C140" s="17" t="s">
        <v>41</v>
      </c>
      <c r="D140" s="19">
        <f t="shared" si="5"/>
        <v>15274527.389999991</v>
      </c>
      <c r="E140" s="18"/>
      <c r="F140" s="48">
        <v>137041.92000000001</v>
      </c>
      <c r="G140" s="29">
        <f t="shared" si="3"/>
        <v>15137485.469999991</v>
      </c>
    </row>
    <row r="141" spans="1:7" ht="15.75" x14ac:dyDescent="0.3">
      <c r="A141" s="30">
        <v>41534</v>
      </c>
      <c r="B141" s="50">
        <v>212</v>
      </c>
      <c r="C141" s="17" t="s">
        <v>41</v>
      </c>
      <c r="D141" s="19">
        <f t="shared" si="5"/>
        <v>15137485.469999991</v>
      </c>
      <c r="E141" s="18"/>
      <c r="F141" s="48">
        <v>126676.8</v>
      </c>
      <c r="G141" s="29">
        <f t="shared" si="3"/>
        <v>15010808.669999991</v>
      </c>
    </row>
    <row r="142" spans="1:7" ht="15.75" x14ac:dyDescent="0.3">
      <c r="A142" s="30">
        <v>41534</v>
      </c>
      <c r="B142" s="50">
        <v>213</v>
      </c>
      <c r="C142" s="17" t="s">
        <v>55</v>
      </c>
      <c r="D142" s="19">
        <f t="shared" si="5"/>
        <v>15010808.669999991</v>
      </c>
      <c r="E142" s="18"/>
      <c r="F142" s="48">
        <v>353185.67</v>
      </c>
      <c r="G142" s="29">
        <f t="shared" si="3"/>
        <v>14657622.999999991</v>
      </c>
    </row>
    <row r="143" spans="1:7" ht="15.75" x14ac:dyDescent="0.3">
      <c r="A143" s="30">
        <v>41534</v>
      </c>
      <c r="B143" s="50">
        <v>214</v>
      </c>
      <c r="C143" s="17" t="s">
        <v>41</v>
      </c>
      <c r="D143" s="19">
        <f t="shared" si="5"/>
        <v>14657622.999999991</v>
      </c>
      <c r="E143" s="18"/>
      <c r="F143" s="48">
        <v>90481.93</v>
      </c>
      <c r="G143" s="29">
        <f t="shared" si="3"/>
        <v>14567141.069999991</v>
      </c>
    </row>
    <row r="144" spans="1:7" ht="15.75" x14ac:dyDescent="0.3">
      <c r="A144" s="30">
        <v>41547</v>
      </c>
      <c r="B144" s="50" t="s">
        <v>43</v>
      </c>
      <c r="C144" s="17" t="s">
        <v>44</v>
      </c>
      <c r="D144" s="19">
        <f t="shared" si="5"/>
        <v>14567141.069999991</v>
      </c>
      <c r="E144" s="18">
        <f>12593.75+27.9-5634.05-855.27</f>
        <v>6132.33</v>
      </c>
      <c r="F144" s="48"/>
      <c r="G144" s="29">
        <f t="shared" si="3"/>
        <v>14573273.399999991</v>
      </c>
    </row>
    <row r="145" spans="1:7" ht="15.75" x14ac:dyDescent="0.3">
      <c r="A145" s="30">
        <v>41565</v>
      </c>
      <c r="B145" s="50">
        <v>215</v>
      </c>
      <c r="C145" s="17" t="s">
        <v>36</v>
      </c>
      <c r="D145" s="19">
        <f t="shared" si="5"/>
        <v>14573273.399999991</v>
      </c>
      <c r="E145" s="18"/>
      <c r="F145" s="48">
        <v>3545.93</v>
      </c>
      <c r="G145" s="29">
        <f t="shared" si="3"/>
        <v>14569727.469999991</v>
      </c>
    </row>
    <row r="146" spans="1:7" ht="15.75" x14ac:dyDescent="0.3">
      <c r="A146" s="30">
        <v>41565</v>
      </c>
      <c r="B146" s="50">
        <v>216</v>
      </c>
      <c r="C146" s="17" t="s">
        <v>56</v>
      </c>
      <c r="D146" s="19">
        <f t="shared" si="5"/>
        <v>14569727.469999991</v>
      </c>
      <c r="E146" s="18"/>
      <c r="F146" s="48">
        <v>260044.02</v>
      </c>
      <c r="G146" s="29">
        <f t="shared" si="3"/>
        <v>14309683.449999992</v>
      </c>
    </row>
    <row r="147" spans="1:7" ht="15.75" x14ac:dyDescent="0.3">
      <c r="A147" s="30">
        <v>41565</v>
      </c>
      <c r="B147" s="50">
        <v>217</v>
      </c>
      <c r="C147" s="17" t="s">
        <v>57</v>
      </c>
      <c r="D147" s="19">
        <f t="shared" si="5"/>
        <v>14309683.449999992</v>
      </c>
      <c r="E147" s="18"/>
      <c r="F147" s="48">
        <v>35339.49</v>
      </c>
      <c r="G147" s="29">
        <f t="shared" si="3"/>
        <v>14274343.959999992</v>
      </c>
    </row>
    <row r="148" spans="1:7" ht="15.75" x14ac:dyDescent="0.3">
      <c r="A148" s="30">
        <v>41565</v>
      </c>
      <c r="B148" s="50">
        <v>218</v>
      </c>
      <c r="C148" s="17" t="s">
        <v>36</v>
      </c>
      <c r="D148" s="19">
        <f t="shared" si="5"/>
        <v>14274343.959999992</v>
      </c>
      <c r="E148" s="18"/>
      <c r="F148" s="48">
        <v>977.19</v>
      </c>
      <c r="G148" s="29">
        <f t="shared" si="3"/>
        <v>14273366.769999992</v>
      </c>
    </row>
    <row r="149" spans="1:7" ht="15.75" x14ac:dyDescent="0.3">
      <c r="A149" s="30">
        <v>41565</v>
      </c>
      <c r="B149" s="50">
        <v>219</v>
      </c>
      <c r="C149" s="17" t="s">
        <v>36</v>
      </c>
      <c r="D149" s="19">
        <f t="shared" si="5"/>
        <v>14273366.769999992</v>
      </c>
      <c r="E149" s="18"/>
      <c r="F149" s="48">
        <v>2815.44</v>
      </c>
      <c r="G149" s="29">
        <f t="shared" si="3"/>
        <v>14270551.329999993</v>
      </c>
    </row>
    <row r="150" spans="1:7" ht="15.75" x14ac:dyDescent="0.3">
      <c r="A150" s="30">
        <v>41565</v>
      </c>
      <c r="B150" s="50">
        <v>220</v>
      </c>
      <c r="C150" s="17" t="s">
        <v>29</v>
      </c>
      <c r="D150" s="19">
        <f t="shared" si="5"/>
        <v>14270551.329999993</v>
      </c>
      <c r="E150" s="18"/>
      <c r="F150" s="48">
        <v>375.5</v>
      </c>
      <c r="G150" s="29">
        <f t="shared" si="3"/>
        <v>14270175.829999993</v>
      </c>
    </row>
    <row r="151" spans="1:7" ht="15.75" x14ac:dyDescent="0.3">
      <c r="A151" s="30">
        <v>41565</v>
      </c>
      <c r="B151" s="50">
        <v>221</v>
      </c>
      <c r="C151" s="17" t="s">
        <v>40</v>
      </c>
      <c r="D151" s="19">
        <f t="shared" si="5"/>
        <v>14270175.829999993</v>
      </c>
      <c r="E151" s="18"/>
      <c r="F151" s="48">
        <v>196</v>
      </c>
      <c r="G151" s="29">
        <f t="shared" si="3"/>
        <v>14269979.829999993</v>
      </c>
    </row>
    <row r="152" spans="1:7" ht="15.75" x14ac:dyDescent="0.3">
      <c r="A152" s="30">
        <v>41565</v>
      </c>
      <c r="B152" s="50">
        <v>222</v>
      </c>
      <c r="C152" s="17" t="s">
        <v>4</v>
      </c>
      <c r="D152" s="19">
        <f t="shared" si="5"/>
        <v>14269979.829999993</v>
      </c>
      <c r="E152" s="18"/>
      <c r="F152" s="48">
        <v>8727.56</v>
      </c>
      <c r="G152" s="29">
        <f t="shared" si="3"/>
        <v>14261252.269999992</v>
      </c>
    </row>
    <row r="153" spans="1:7" ht="15.75" x14ac:dyDescent="0.3">
      <c r="A153" s="30">
        <v>41565</v>
      </c>
      <c r="B153" s="50">
        <v>223</v>
      </c>
      <c r="C153" s="17" t="s">
        <v>39</v>
      </c>
      <c r="D153" s="19">
        <f t="shared" si="5"/>
        <v>14261252.269999992</v>
      </c>
      <c r="E153" s="18"/>
      <c r="F153" s="48">
        <v>499.9</v>
      </c>
      <c r="G153" s="29">
        <f t="shared" si="3"/>
        <v>14260752.369999992</v>
      </c>
    </row>
    <row r="154" spans="1:7" ht="15.75" x14ac:dyDescent="0.3">
      <c r="A154" s="30">
        <v>41565</v>
      </c>
      <c r="B154" s="50">
        <v>224</v>
      </c>
      <c r="C154" s="17" t="s">
        <v>51</v>
      </c>
      <c r="D154" s="19">
        <f t="shared" si="5"/>
        <v>14260752.369999992</v>
      </c>
      <c r="E154" s="18"/>
      <c r="F154" s="48">
        <v>22.04</v>
      </c>
      <c r="G154" s="29">
        <f t="shared" si="3"/>
        <v>14260730.329999993</v>
      </c>
    </row>
    <row r="155" spans="1:7" ht="15.75" x14ac:dyDescent="0.3">
      <c r="A155" s="30">
        <v>41565</v>
      </c>
      <c r="B155" s="50">
        <v>225</v>
      </c>
      <c r="C155" s="17" t="s">
        <v>4</v>
      </c>
      <c r="D155" s="19">
        <f t="shared" si="5"/>
        <v>14260730.329999993</v>
      </c>
      <c r="E155" s="18"/>
      <c r="F155" s="48">
        <v>469.88</v>
      </c>
      <c r="G155" s="29">
        <f t="shared" si="3"/>
        <v>14260260.449999992</v>
      </c>
    </row>
    <row r="156" spans="1:7" ht="15.75" x14ac:dyDescent="0.3">
      <c r="A156" s="30">
        <v>41565</v>
      </c>
      <c r="B156" s="50">
        <v>226</v>
      </c>
      <c r="C156" s="17" t="s">
        <v>29</v>
      </c>
      <c r="D156" s="19">
        <f t="shared" si="5"/>
        <v>14260260.449999992</v>
      </c>
      <c r="E156" s="18"/>
      <c r="F156" s="48">
        <v>375.5</v>
      </c>
      <c r="G156" s="29">
        <f t="shared" si="3"/>
        <v>14259884.949999992</v>
      </c>
    </row>
    <row r="157" spans="1:7" ht="15.75" x14ac:dyDescent="0.3">
      <c r="A157" s="30">
        <v>41572</v>
      </c>
      <c r="B157" s="50">
        <v>227</v>
      </c>
      <c r="C157" s="17" t="s">
        <v>35</v>
      </c>
      <c r="D157" s="19">
        <f t="shared" si="5"/>
        <v>14259884.949999992</v>
      </c>
      <c r="E157" s="18"/>
      <c r="F157" s="48">
        <v>623475</v>
      </c>
      <c r="G157" s="29">
        <f t="shared" si="3"/>
        <v>13636409.949999992</v>
      </c>
    </row>
    <row r="158" spans="1:7" ht="15.75" x14ac:dyDescent="0.3">
      <c r="A158" s="30">
        <v>41572</v>
      </c>
      <c r="B158" s="50">
        <v>228</v>
      </c>
      <c r="C158" s="17" t="s">
        <v>49</v>
      </c>
      <c r="D158" s="19">
        <f t="shared" si="5"/>
        <v>13636409.949999992</v>
      </c>
      <c r="E158" s="18"/>
      <c r="F158" s="48">
        <v>15748.2</v>
      </c>
      <c r="G158" s="29">
        <f t="shared" si="3"/>
        <v>13620661.749999993</v>
      </c>
    </row>
    <row r="159" spans="1:7" ht="15.75" x14ac:dyDescent="0.3">
      <c r="A159" s="30">
        <v>41572</v>
      </c>
      <c r="B159" s="50">
        <v>229</v>
      </c>
      <c r="C159" s="17" t="s">
        <v>49</v>
      </c>
      <c r="D159" s="19">
        <f t="shared" si="5"/>
        <v>13620661.749999993</v>
      </c>
      <c r="E159" s="18"/>
      <c r="F159" s="48">
        <v>73147.5</v>
      </c>
      <c r="G159" s="29">
        <f t="shared" si="3"/>
        <v>13547514.249999993</v>
      </c>
    </row>
    <row r="160" spans="1:7" ht="15.75" x14ac:dyDescent="0.3">
      <c r="A160" s="30">
        <v>41572</v>
      </c>
      <c r="B160" s="50">
        <v>230</v>
      </c>
      <c r="C160" s="17" t="s">
        <v>51</v>
      </c>
      <c r="D160" s="19">
        <f t="shared" si="5"/>
        <v>13547514.249999993</v>
      </c>
      <c r="E160" s="18"/>
      <c r="F160" s="48">
        <v>30.74</v>
      </c>
      <c r="G160" s="29">
        <f t="shared" si="3"/>
        <v>13547483.509999992</v>
      </c>
    </row>
    <row r="161" spans="1:8" ht="15.75" x14ac:dyDescent="0.3">
      <c r="A161" s="30">
        <v>41572</v>
      </c>
      <c r="B161" s="50">
        <v>231</v>
      </c>
      <c r="C161" s="17" t="s">
        <v>36</v>
      </c>
      <c r="D161" s="19">
        <f t="shared" si="5"/>
        <v>13547483.509999992</v>
      </c>
      <c r="E161" s="18"/>
      <c r="F161" s="48">
        <v>296052.15000000002</v>
      </c>
      <c r="G161" s="29">
        <f t="shared" si="3"/>
        <v>13251431.359999992</v>
      </c>
      <c r="H161" s="4"/>
    </row>
    <row r="162" spans="1:8" ht="15.75" x14ac:dyDescent="0.3">
      <c r="A162" s="30">
        <v>41572</v>
      </c>
      <c r="B162" s="50">
        <v>232</v>
      </c>
      <c r="C162" s="17" t="s">
        <v>42</v>
      </c>
      <c r="D162" s="19">
        <f t="shared" si="5"/>
        <v>13251431.359999992</v>
      </c>
      <c r="E162" s="18"/>
      <c r="F162" s="48">
        <v>297540</v>
      </c>
      <c r="G162" s="29">
        <f t="shared" si="3"/>
        <v>12953891.359999992</v>
      </c>
    </row>
    <row r="163" spans="1:8" ht="15.75" x14ac:dyDescent="0.3">
      <c r="A163" s="30">
        <v>41575</v>
      </c>
      <c r="B163" s="50">
        <v>233</v>
      </c>
      <c r="C163" s="17" t="s">
        <v>55</v>
      </c>
      <c r="D163" s="19">
        <f t="shared" si="5"/>
        <v>12953891.359999992</v>
      </c>
      <c r="E163" s="18"/>
      <c r="F163" s="48">
        <v>387395.95</v>
      </c>
      <c r="G163" s="29">
        <f t="shared" si="3"/>
        <v>12566495.409999993</v>
      </c>
      <c r="H163" s="4"/>
    </row>
    <row r="164" spans="1:8" ht="15.75" x14ac:dyDescent="0.3">
      <c r="A164" s="30">
        <v>41578</v>
      </c>
      <c r="B164" s="50" t="s">
        <v>43</v>
      </c>
      <c r="C164" s="17" t="s">
        <v>44</v>
      </c>
      <c r="D164" s="19">
        <f t="shared" si="5"/>
        <v>12566495.409999993</v>
      </c>
      <c r="E164" s="18">
        <f>11875+521.48+13.75-2469.98-829.45</f>
        <v>9110.7999999999993</v>
      </c>
      <c r="F164" s="48"/>
      <c r="G164" s="29">
        <f t="shared" si="3"/>
        <v>12575606.209999993</v>
      </c>
      <c r="H164" s="4"/>
    </row>
    <row r="165" spans="1:8" ht="15.75" x14ac:dyDescent="0.3">
      <c r="A165" s="30">
        <v>41596</v>
      </c>
      <c r="B165" s="50">
        <v>234</v>
      </c>
      <c r="C165" s="17" t="s">
        <v>41</v>
      </c>
      <c r="D165" s="19">
        <f t="shared" si="5"/>
        <v>12575606.209999993</v>
      </c>
      <c r="E165" s="18"/>
      <c r="F165" s="48">
        <v>36869.5</v>
      </c>
      <c r="G165" s="29">
        <f t="shared" si="3"/>
        <v>12538736.709999993</v>
      </c>
      <c r="H165" s="4"/>
    </row>
    <row r="166" spans="1:8" ht="15.75" x14ac:dyDescent="0.3">
      <c r="A166" s="30">
        <v>41596</v>
      </c>
      <c r="B166" s="50">
        <v>235</v>
      </c>
      <c r="C166" s="17" t="s">
        <v>4</v>
      </c>
      <c r="D166" s="19">
        <f t="shared" si="5"/>
        <v>12538736.709999993</v>
      </c>
      <c r="E166" s="18"/>
      <c r="F166" s="48">
        <v>430.58</v>
      </c>
      <c r="G166" s="29">
        <f t="shared" si="3"/>
        <v>12538306.129999993</v>
      </c>
      <c r="H166" s="4"/>
    </row>
    <row r="167" spans="1:8" ht="15.75" x14ac:dyDescent="0.3">
      <c r="A167" s="30">
        <v>41596</v>
      </c>
      <c r="B167" s="50">
        <v>236</v>
      </c>
      <c r="C167" s="17" t="s">
        <v>4</v>
      </c>
      <c r="D167" s="19">
        <f t="shared" si="5"/>
        <v>12538306.129999993</v>
      </c>
      <c r="E167" s="18"/>
      <c r="F167" s="48">
        <v>8433.0400000000009</v>
      </c>
      <c r="G167" s="29">
        <f t="shared" si="3"/>
        <v>12529873.089999994</v>
      </c>
      <c r="H167" s="4"/>
    </row>
    <row r="168" spans="1:8" ht="15.75" x14ac:dyDescent="0.3">
      <c r="A168" s="30">
        <v>41596</v>
      </c>
      <c r="B168" s="50">
        <v>237</v>
      </c>
      <c r="C168" s="17" t="s">
        <v>29</v>
      </c>
      <c r="D168" s="19">
        <f t="shared" si="5"/>
        <v>12529873.089999994</v>
      </c>
      <c r="E168" s="18"/>
      <c r="F168" s="48">
        <v>254.7</v>
      </c>
      <c r="G168" s="29">
        <f t="shared" si="3"/>
        <v>12529618.389999995</v>
      </c>
      <c r="H168" s="4"/>
    </row>
    <row r="169" spans="1:8" ht="15.75" x14ac:dyDescent="0.3">
      <c r="A169" s="30">
        <v>41596</v>
      </c>
      <c r="B169" s="50">
        <v>238</v>
      </c>
      <c r="C169" s="17" t="s">
        <v>38</v>
      </c>
      <c r="D169" s="19">
        <f t="shared" si="5"/>
        <v>12529618.389999995</v>
      </c>
      <c r="E169" s="18"/>
      <c r="F169" s="48">
        <v>1045</v>
      </c>
      <c r="G169" s="29">
        <f t="shared" si="3"/>
        <v>12528573.389999995</v>
      </c>
      <c r="H169" s="4"/>
    </row>
    <row r="170" spans="1:8" ht="15.75" x14ac:dyDescent="0.3">
      <c r="A170" s="30">
        <v>41596</v>
      </c>
      <c r="B170" s="50">
        <v>239</v>
      </c>
      <c r="C170" s="17" t="s">
        <v>38</v>
      </c>
      <c r="D170" s="19">
        <f t="shared" si="5"/>
        <v>12528573.389999995</v>
      </c>
      <c r="E170" s="18"/>
      <c r="F170" s="48">
        <v>16701.5</v>
      </c>
      <c r="G170" s="29">
        <f t="shared" si="3"/>
        <v>12511871.889999995</v>
      </c>
      <c r="H170" s="4"/>
    </row>
    <row r="171" spans="1:8" ht="15.75" x14ac:dyDescent="0.3">
      <c r="A171" s="30">
        <v>41596</v>
      </c>
      <c r="B171" s="50">
        <v>240</v>
      </c>
      <c r="C171" s="17" t="s">
        <v>35</v>
      </c>
      <c r="D171" s="19">
        <f t="shared" si="5"/>
        <v>12511871.889999995</v>
      </c>
      <c r="E171" s="18"/>
      <c r="F171" s="48">
        <v>551070</v>
      </c>
      <c r="G171" s="29">
        <f t="shared" si="3"/>
        <v>11960801.889999995</v>
      </c>
      <c r="H171" s="4"/>
    </row>
    <row r="172" spans="1:8" ht="15.75" x14ac:dyDescent="0.3">
      <c r="A172" s="30">
        <v>41596</v>
      </c>
      <c r="B172" s="50">
        <v>241</v>
      </c>
      <c r="C172" s="17" t="s">
        <v>36</v>
      </c>
      <c r="D172" s="19">
        <f t="shared" si="5"/>
        <v>11960801.889999995</v>
      </c>
      <c r="E172" s="18"/>
      <c r="F172" s="48">
        <v>240482.07</v>
      </c>
      <c r="G172" s="29">
        <f t="shared" si="3"/>
        <v>11720319.819999995</v>
      </c>
      <c r="H172" s="4"/>
    </row>
    <row r="173" spans="1:8" ht="15.75" x14ac:dyDescent="0.3">
      <c r="A173" s="30">
        <v>41596</v>
      </c>
      <c r="B173" s="50">
        <v>242</v>
      </c>
      <c r="C173" s="17" t="s">
        <v>49</v>
      </c>
      <c r="D173" s="19">
        <f t="shared" si="5"/>
        <v>11720319.819999995</v>
      </c>
      <c r="E173" s="18"/>
      <c r="F173" s="48">
        <v>6292.8</v>
      </c>
      <c r="G173" s="29">
        <f t="shared" si="3"/>
        <v>11714027.019999994</v>
      </c>
      <c r="H173" s="4"/>
    </row>
    <row r="174" spans="1:8" ht="15.75" x14ac:dyDescent="0.3">
      <c r="A174" s="30">
        <v>41596</v>
      </c>
      <c r="B174" s="50">
        <v>243</v>
      </c>
      <c r="C174" s="17" t="s">
        <v>56</v>
      </c>
      <c r="D174" s="19">
        <f t="shared" si="5"/>
        <v>11714027.019999994</v>
      </c>
      <c r="E174" s="18"/>
      <c r="F174" s="48">
        <v>66812.67</v>
      </c>
      <c r="G174" s="29">
        <f t="shared" si="3"/>
        <v>11647214.349999994</v>
      </c>
      <c r="H174" s="4"/>
    </row>
    <row r="175" spans="1:8" ht="15.75" x14ac:dyDescent="0.3">
      <c r="A175" s="30">
        <v>41596</v>
      </c>
      <c r="B175" s="50">
        <v>244</v>
      </c>
      <c r="C175" s="17" t="s">
        <v>57</v>
      </c>
      <c r="D175" s="19">
        <f t="shared" si="5"/>
        <v>11647214.349999994</v>
      </c>
      <c r="E175" s="18"/>
      <c r="F175" s="48">
        <v>37133.800000000003</v>
      </c>
      <c r="G175" s="29">
        <f t="shared" si="3"/>
        <v>11610080.549999993</v>
      </c>
      <c r="H175" s="4"/>
    </row>
    <row r="176" spans="1:8" ht="15.75" x14ac:dyDescent="0.3">
      <c r="A176" s="30">
        <v>41596</v>
      </c>
      <c r="B176" s="50">
        <v>245</v>
      </c>
      <c r="C176" s="17" t="s">
        <v>42</v>
      </c>
      <c r="D176" s="19">
        <f t="shared" si="5"/>
        <v>11610080.549999993</v>
      </c>
      <c r="E176" s="18"/>
      <c r="F176" s="48">
        <v>203940</v>
      </c>
      <c r="G176" s="29">
        <f t="shared" si="3"/>
        <v>11406140.549999993</v>
      </c>
      <c r="H176" s="4"/>
    </row>
    <row r="177" spans="1:8" ht="15.75" x14ac:dyDescent="0.3">
      <c r="A177" s="30">
        <v>41608</v>
      </c>
      <c r="B177" s="50" t="s">
        <v>43</v>
      </c>
      <c r="C177" s="17" t="s">
        <v>44</v>
      </c>
      <c r="D177" s="19">
        <f t="shared" si="5"/>
        <v>11406140.549999993</v>
      </c>
      <c r="E177" s="18">
        <f>8500+1492.75+7.01-419.02-773.05</f>
        <v>8807.69</v>
      </c>
      <c r="F177" s="48"/>
      <c r="G177" s="29">
        <f t="shared" si="3"/>
        <v>11414948.239999993</v>
      </c>
      <c r="H177" s="4"/>
    </row>
    <row r="178" spans="1:8" ht="15.75" x14ac:dyDescent="0.3">
      <c r="A178" s="30">
        <v>41989</v>
      </c>
      <c r="B178" s="50">
        <v>246</v>
      </c>
      <c r="C178" s="17" t="s">
        <v>36</v>
      </c>
      <c r="D178" s="19">
        <f t="shared" si="5"/>
        <v>11414948.239999993</v>
      </c>
      <c r="E178" s="18"/>
      <c r="F178" s="48">
        <v>150534.6</v>
      </c>
      <c r="G178" s="29">
        <f t="shared" si="3"/>
        <v>11264413.639999993</v>
      </c>
      <c r="H178" s="4"/>
    </row>
    <row r="179" spans="1:8" ht="15.75" x14ac:dyDescent="0.3">
      <c r="A179" s="30">
        <v>41989</v>
      </c>
      <c r="B179" s="50">
        <v>247</v>
      </c>
      <c r="C179" s="17" t="s">
        <v>15</v>
      </c>
      <c r="D179" s="19">
        <f t="shared" si="5"/>
        <v>11264413.639999993</v>
      </c>
      <c r="E179" s="18"/>
      <c r="F179" s="48"/>
      <c r="G179" s="29">
        <f t="shared" si="3"/>
        <v>11264413.639999993</v>
      </c>
      <c r="H179" s="4"/>
    </row>
    <row r="180" spans="1:8" ht="15.75" x14ac:dyDescent="0.3">
      <c r="A180" s="30">
        <v>41989</v>
      </c>
      <c r="B180" s="50">
        <v>248</v>
      </c>
      <c r="C180" s="17" t="s">
        <v>35</v>
      </c>
      <c r="D180" s="19">
        <f t="shared" si="5"/>
        <v>11264413.639999993</v>
      </c>
      <c r="E180" s="18"/>
      <c r="F180" s="48">
        <v>812728</v>
      </c>
      <c r="G180" s="29">
        <f t="shared" si="3"/>
        <v>10451685.639999993</v>
      </c>
      <c r="H180" s="4"/>
    </row>
    <row r="181" spans="1:8" ht="15.75" x14ac:dyDescent="0.3">
      <c r="A181" s="30">
        <v>41989</v>
      </c>
      <c r="B181" s="50">
        <v>249</v>
      </c>
      <c r="C181" s="17" t="s">
        <v>42</v>
      </c>
      <c r="D181" s="19">
        <f t="shared" si="5"/>
        <v>10451685.639999993</v>
      </c>
      <c r="E181" s="18"/>
      <c r="F181" s="48">
        <v>124290</v>
      </c>
      <c r="G181" s="29">
        <f t="shared" si="3"/>
        <v>10327395.639999993</v>
      </c>
      <c r="H181" s="4"/>
    </row>
    <row r="182" spans="1:8" ht="15.75" x14ac:dyDescent="0.3">
      <c r="A182" s="30">
        <v>41989</v>
      </c>
      <c r="B182" s="50">
        <v>250</v>
      </c>
      <c r="C182" s="17" t="s">
        <v>41</v>
      </c>
      <c r="D182" s="19">
        <f t="shared" si="5"/>
        <v>10327395.639999993</v>
      </c>
      <c r="E182" s="18"/>
      <c r="F182" s="48">
        <v>94744.56</v>
      </c>
      <c r="G182" s="29">
        <f t="shared" si="3"/>
        <v>10232651.079999993</v>
      </c>
      <c r="H182" s="4"/>
    </row>
    <row r="183" spans="1:8" ht="15.75" x14ac:dyDescent="0.3">
      <c r="A183" s="30">
        <v>41989</v>
      </c>
      <c r="B183" s="50">
        <v>251</v>
      </c>
      <c r="C183" s="17" t="s">
        <v>41</v>
      </c>
      <c r="D183" s="19">
        <f t="shared" si="5"/>
        <v>10232651.079999993</v>
      </c>
      <c r="E183" s="18"/>
      <c r="F183" s="48">
        <v>98234.04</v>
      </c>
      <c r="G183" s="29">
        <f t="shared" si="3"/>
        <v>10134417.039999994</v>
      </c>
      <c r="H183" s="4"/>
    </row>
    <row r="184" spans="1:8" ht="15.75" x14ac:dyDescent="0.3">
      <c r="A184" s="30">
        <v>41989</v>
      </c>
      <c r="B184" s="50">
        <v>252</v>
      </c>
      <c r="C184" s="17" t="s">
        <v>49</v>
      </c>
      <c r="D184" s="19">
        <f t="shared" si="5"/>
        <v>10134417.039999994</v>
      </c>
      <c r="E184" s="18"/>
      <c r="F184" s="48">
        <v>4350.6000000000004</v>
      </c>
      <c r="G184" s="29">
        <f t="shared" si="3"/>
        <v>10130066.439999994</v>
      </c>
      <c r="H184" s="4"/>
    </row>
    <row r="185" spans="1:8" ht="15.75" x14ac:dyDescent="0.3">
      <c r="A185" s="30">
        <v>41989</v>
      </c>
      <c r="B185" s="50">
        <v>253</v>
      </c>
      <c r="C185" s="17" t="s">
        <v>4</v>
      </c>
      <c r="D185" s="19">
        <f t="shared" si="5"/>
        <v>10130066.439999994</v>
      </c>
      <c r="E185" s="18"/>
      <c r="F185" s="48">
        <v>8348.39</v>
      </c>
      <c r="G185" s="29">
        <f t="shared" si="3"/>
        <v>10121718.049999993</v>
      </c>
      <c r="H185" s="4"/>
    </row>
    <row r="186" spans="1:8" ht="15.75" x14ac:dyDescent="0.3">
      <c r="A186" s="30">
        <v>41989</v>
      </c>
      <c r="B186" s="50">
        <v>254</v>
      </c>
      <c r="C186" s="17" t="s">
        <v>4</v>
      </c>
      <c r="D186" s="19">
        <f t="shared" si="5"/>
        <v>10121718.049999993</v>
      </c>
      <c r="E186" s="18"/>
      <c r="F186" s="48">
        <v>418.07</v>
      </c>
      <c r="G186" s="29">
        <f t="shared" si="3"/>
        <v>10121299.979999993</v>
      </c>
      <c r="H186" s="4"/>
    </row>
    <row r="187" spans="1:8" ht="15.75" x14ac:dyDescent="0.3">
      <c r="A187" s="30">
        <v>41989</v>
      </c>
      <c r="B187" s="50">
        <v>255</v>
      </c>
      <c r="C187" s="17" t="s">
        <v>16</v>
      </c>
      <c r="D187" s="19">
        <f t="shared" si="5"/>
        <v>10121299.979999993</v>
      </c>
      <c r="E187" s="18"/>
      <c r="F187" s="48">
        <v>240</v>
      </c>
      <c r="G187" s="29">
        <f t="shared" si="3"/>
        <v>10121059.979999993</v>
      </c>
      <c r="H187" s="4"/>
    </row>
    <row r="188" spans="1:8" ht="15.75" x14ac:dyDescent="0.3">
      <c r="A188" s="30">
        <v>41989</v>
      </c>
      <c r="B188" s="50">
        <v>256</v>
      </c>
      <c r="C188" s="17" t="s">
        <v>29</v>
      </c>
      <c r="D188" s="19">
        <f t="shared" si="5"/>
        <v>10121059.979999993</v>
      </c>
      <c r="E188" s="18"/>
      <c r="F188" s="48">
        <v>252</v>
      </c>
      <c r="G188" s="29">
        <f t="shared" si="3"/>
        <v>10120807.979999993</v>
      </c>
      <c r="H188" s="4"/>
    </row>
    <row r="189" spans="1:8" ht="15.75" x14ac:dyDescent="0.3">
      <c r="A189" s="30">
        <v>42004</v>
      </c>
      <c r="B189" s="50" t="s">
        <v>43</v>
      </c>
      <c r="C189" s="17" t="s">
        <v>44</v>
      </c>
      <c r="D189" s="19">
        <f t="shared" si="5"/>
        <v>10120807.979999993</v>
      </c>
      <c r="E189" s="18">
        <f>8235+2757.89+3.95-2702.15-608.1</f>
        <v>7686.59</v>
      </c>
      <c r="F189" s="48"/>
      <c r="G189" s="29">
        <f t="shared" si="3"/>
        <v>10128494.569999993</v>
      </c>
      <c r="H189" s="4"/>
    </row>
    <row r="190" spans="1:8" ht="15.75" x14ac:dyDescent="0.3">
      <c r="A190" s="30">
        <v>41652</v>
      </c>
      <c r="B190" s="50">
        <v>257</v>
      </c>
      <c r="C190" s="17" t="s">
        <v>29</v>
      </c>
      <c r="D190" s="19">
        <f t="shared" si="5"/>
        <v>10128494.569999993</v>
      </c>
      <c r="E190" s="18"/>
      <c r="F190" s="48">
        <v>252</v>
      </c>
      <c r="G190" s="29">
        <f t="shared" si="3"/>
        <v>10128242.569999993</v>
      </c>
      <c r="H190" s="4"/>
    </row>
    <row r="191" spans="1:8" ht="15.75" x14ac:dyDescent="0.3">
      <c r="A191" s="30">
        <v>41652</v>
      </c>
      <c r="B191" s="50">
        <v>258</v>
      </c>
      <c r="C191" s="17" t="s">
        <v>41</v>
      </c>
      <c r="D191" s="19">
        <f t="shared" si="5"/>
        <v>10128242.569999993</v>
      </c>
      <c r="E191" s="18"/>
      <c r="F191" s="48">
        <v>4905</v>
      </c>
      <c r="G191" s="29">
        <f t="shared" si="3"/>
        <v>10123337.569999993</v>
      </c>
      <c r="H191" s="4"/>
    </row>
    <row r="192" spans="1:8" ht="15.75" x14ac:dyDescent="0.3">
      <c r="A192" s="30">
        <v>41652</v>
      </c>
      <c r="B192" s="50">
        <v>259</v>
      </c>
      <c r="C192" s="17" t="s">
        <v>58</v>
      </c>
      <c r="D192" s="19">
        <f t="shared" si="5"/>
        <v>10123337.569999993</v>
      </c>
      <c r="E192" s="18"/>
      <c r="F192" s="48">
        <v>650</v>
      </c>
      <c r="G192" s="29">
        <f t="shared" si="3"/>
        <v>10122687.569999993</v>
      </c>
      <c r="H192" s="4"/>
    </row>
    <row r="193" spans="1:8" ht="15.75" x14ac:dyDescent="0.3">
      <c r="A193" s="30">
        <v>41652</v>
      </c>
      <c r="B193" s="50">
        <v>260</v>
      </c>
      <c r="C193" s="17" t="s">
        <v>40</v>
      </c>
      <c r="D193" s="19">
        <f t="shared" si="5"/>
        <v>10122687.569999993</v>
      </c>
      <c r="E193" s="18"/>
      <c r="F193" s="48">
        <v>196</v>
      </c>
      <c r="G193" s="29">
        <f t="shared" si="3"/>
        <v>10122491.569999993</v>
      </c>
      <c r="H193" s="4"/>
    </row>
    <row r="194" spans="1:8" ht="15.75" x14ac:dyDescent="0.3">
      <c r="A194" s="30">
        <v>41652</v>
      </c>
      <c r="B194" s="50">
        <v>261</v>
      </c>
      <c r="C194" s="17" t="s">
        <v>51</v>
      </c>
      <c r="D194" s="19">
        <f t="shared" si="5"/>
        <v>10122491.569999993</v>
      </c>
      <c r="E194" s="18"/>
      <c r="F194" s="48">
        <v>37.86</v>
      </c>
      <c r="G194" s="29">
        <f t="shared" si="3"/>
        <v>10122453.709999993</v>
      </c>
      <c r="H194" s="4"/>
    </row>
    <row r="195" spans="1:8" ht="15.75" x14ac:dyDescent="0.3">
      <c r="A195" s="30">
        <v>41652</v>
      </c>
      <c r="B195" s="50">
        <v>262</v>
      </c>
      <c r="C195" s="17" t="s">
        <v>56</v>
      </c>
      <c r="D195" s="19">
        <f t="shared" si="5"/>
        <v>10122453.709999993</v>
      </c>
      <c r="E195" s="18"/>
      <c r="F195" s="48">
        <v>72309.289999999994</v>
      </c>
      <c r="G195" s="29">
        <f t="shared" si="3"/>
        <v>10050144.419999994</v>
      </c>
      <c r="H195" s="4"/>
    </row>
    <row r="196" spans="1:8" ht="15.75" x14ac:dyDescent="0.3">
      <c r="A196" s="30">
        <v>41652</v>
      </c>
      <c r="B196" s="50">
        <v>263</v>
      </c>
      <c r="C196" s="17" t="s">
        <v>57</v>
      </c>
      <c r="D196" s="19">
        <f t="shared" si="5"/>
        <v>10050144.419999994</v>
      </c>
      <c r="E196" s="18"/>
      <c r="F196" s="48">
        <v>14055.84</v>
      </c>
      <c r="G196" s="29">
        <f t="shared" si="3"/>
        <v>10036088.579999994</v>
      </c>
      <c r="H196" s="4"/>
    </row>
    <row r="197" spans="1:8" ht="15.75" x14ac:dyDescent="0.3">
      <c r="A197" s="30">
        <v>41652</v>
      </c>
      <c r="B197" s="50">
        <v>264</v>
      </c>
      <c r="C197" s="17" t="s">
        <v>41</v>
      </c>
      <c r="D197" s="19">
        <f t="shared" si="5"/>
        <v>10036088.579999994</v>
      </c>
      <c r="E197" s="18"/>
      <c r="F197" s="48">
        <v>9774</v>
      </c>
      <c r="G197" s="29">
        <f t="shared" si="3"/>
        <v>10026314.579999994</v>
      </c>
      <c r="H197" s="4"/>
    </row>
    <row r="198" spans="1:8" ht="15.75" x14ac:dyDescent="0.3">
      <c r="A198" s="30">
        <v>41652</v>
      </c>
      <c r="B198" s="50">
        <v>265</v>
      </c>
      <c r="C198" s="17" t="s">
        <v>59</v>
      </c>
      <c r="D198" s="19">
        <f t="shared" si="5"/>
        <v>10026314.579999994</v>
      </c>
      <c r="E198" s="18"/>
      <c r="F198" s="48">
        <v>3179</v>
      </c>
      <c r="G198" s="29">
        <f t="shared" si="3"/>
        <v>10023135.579999994</v>
      </c>
      <c r="H198" s="4"/>
    </row>
    <row r="199" spans="1:8" ht="15.75" x14ac:dyDescent="0.3">
      <c r="A199" s="30">
        <v>41670</v>
      </c>
      <c r="B199" s="50" t="s">
        <v>43</v>
      </c>
      <c r="C199" s="17" t="s">
        <v>44</v>
      </c>
      <c r="D199" s="19">
        <f t="shared" si="5"/>
        <v>10023135.579999994</v>
      </c>
      <c r="E199" s="18">
        <f>6182.75+3130.01+10.11-2709.76-588.74</f>
        <v>6024.3700000000008</v>
      </c>
      <c r="F199" s="48"/>
      <c r="G199" s="29">
        <f t="shared" si="3"/>
        <v>10029159.949999994</v>
      </c>
      <c r="H199" s="4"/>
    </row>
    <row r="200" spans="1:8" ht="15.75" x14ac:dyDescent="0.3">
      <c r="A200" s="30">
        <v>41680</v>
      </c>
      <c r="B200" s="50">
        <v>266</v>
      </c>
      <c r="C200" s="17" t="s">
        <v>49</v>
      </c>
      <c r="D200" s="19">
        <f t="shared" si="5"/>
        <v>10029159.949999994</v>
      </c>
      <c r="E200" s="18"/>
      <c r="F200" s="51">
        <v>1697.4</v>
      </c>
      <c r="G200" s="29">
        <f t="shared" si="3"/>
        <v>10027462.549999993</v>
      </c>
      <c r="H200" s="4"/>
    </row>
    <row r="201" spans="1:8" ht="15.75" x14ac:dyDescent="0.3">
      <c r="A201" s="30">
        <v>41680</v>
      </c>
      <c r="B201" s="50">
        <v>267</v>
      </c>
      <c r="C201" s="17" t="s">
        <v>36</v>
      </c>
      <c r="D201" s="19">
        <f t="shared" si="5"/>
        <v>10027462.549999993</v>
      </c>
      <c r="E201" s="18"/>
      <c r="F201" s="51">
        <v>163638.53</v>
      </c>
      <c r="G201" s="29">
        <f t="shared" si="3"/>
        <v>9863824.019999994</v>
      </c>
      <c r="H201" s="4"/>
    </row>
    <row r="202" spans="1:8" ht="15.75" x14ac:dyDescent="0.3">
      <c r="A202" s="30">
        <v>41680</v>
      </c>
      <c r="B202" s="50">
        <v>268</v>
      </c>
      <c r="C202" s="17" t="s">
        <v>41</v>
      </c>
      <c r="D202" s="19">
        <f t="shared" si="5"/>
        <v>9863824.019999994</v>
      </c>
      <c r="E202" s="18"/>
      <c r="F202" s="51">
        <v>40584.050000000003</v>
      </c>
      <c r="G202" s="29">
        <f t="shared" si="3"/>
        <v>9823239.9699999932</v>
      </c>
      <c r="H202" s="4"/>
    </row>
    <row r="203" spans="1:8" ht="15.75" x14ac:dyDescent="0.3">
      <c r="A203" s="30">
        <v>41680</v>
      </c>
      <c r="B203" s="50">
        <v>269</v>
      </c>
      <c r="C203" s="17" t="s">
        <v>42</v>
      </c>
      <c r="D203" s="19">
        <f t="shared" si="5"/>
        <v>9823239.9699999932</v>
      </c>
      <c r="E203" s="18"/>
      <c r="F203" s="51">
        <v>131400</v>
      </c>
      <c r="G203" s="29">
        <f t="shared" si="3"/>
        <v>9691839.9699999932</v>
      </c>
      <c r="H203" s="4"/>
    </row>
    <row r="204" spans="1:8" ht="15.75" x14ac:dyDescent="0.3">
      <c r="A204" s="30">
        <v>41680</v>
      </c>
      <c r="B204" s="50">
        <v>270</v>
      </c>
      <c r="C204" s="17" t="s">
        <v>35</v>
      </c>
      <c r="D204" s="19">
        <f t="shared" si="5"/>
        <v>9691839.9699999932</v>
      </c>
      <c r="E204" s="18"/>
      <c r="F204" s="51">
        <v>485187</v>
      </c>
      <c r="G204" s="29">
        <f t="shared" si="3"/>
        <v>9206652.9699999932</v>
      </c>
      <c r="H204" s="4"/>
    </row>
    <row r="205" spans="1:8" ht="15.75" x14ac:dyDescent="0.3">
      <c r="A205" s="30">
        <v>41680</v>
      </c>
      <c r="B205" s="50">
        <v>271</v>
      </c>
      <c r="C205" s="17" t="s">
        <v>4</v>
      </c>
      <c r="D205" s="19">
        <f t="shared" si="5"/>
        <v>9206652.9699999932</v>
      </c>
      <c r="E205" s="18"/>
      <c r="F205" s="51">
        <v>278.43</v>
      </c>
      <c r="G205" s="29">
        <f t="shared" si="3"/>
        <v>9206374.5399999935</v>
      </c>
      <c r="H205" s="4"/>
    </row>
    <row r="206" spans="1:8" ht="15.75" x14ac:dyDescent="0.3">
      <c r="A206" s="30">
        <v>41680</v>
      </c>
      <c r="B206" s="50">
        <v>272</v>
      </c>
      <c r="C206" s="17" t="s">
        <v>4</v>
      </c>
      <c r="D206" s="19">
        <f t="shared" si="5"/>
        <v>9206374.5399999935</v>
      </c>
      <c r="E206" s="18"/>
      <c r="F206" s="51">
        <v>7777.84</v>
      </c>
      <c r="G206" s="29">
        <f t="shared" si="3"/>
        <v>9198596.6999999937</v>
      </c>
      <c r="H206" s="4"/>
    </row>
    <row r="207" spans="1:8" ht="15.75" x14ac:dyDescent="0.3">
      <c r="A207" s="30">
        <v>41680</v>
      </c>
      <c r="B207" s="50">
        <v>273</v>
      </c>
      <c r="C207" s="17" t="s">
        <v>4</v>
      </c>
      <c r="D207" s="19">
        <f t="shared" si="5"/>
        <v>9198596.6999999937</v>
      </c>
      <c r="E207" s="18"/>
      <c r="F207" s="51">
        <v>51.73</v>
      </c>
      <c r="G207" s="29">
        <f t="shared" si="3"/>
        <v>9198544.9699999932</v>
      </c>
      <c r="H207" s="4"/>
    </row>
    <row r="208" spans="1:8" ht="15.75" x14ac:dyDescent="0.3">
      <c r="A208" s="30">
        <v>41680</v>
      </c>
      <c r="B208" s="50">
        <v>274</v>
      </c>
      <c r="C208" s="17" t="s">
        <v>4</v>
      </c>
      <c r="D208" s="19">
        <f t="shared" si="5"/>
        <v>9198544.9699999932</v>
      </c>
      <c r="E208" s="18"/>
      <c r="F208" s="51">
        <v>8190.84</v>
      </c>
      <c r="G208" s="29">
        <f t="shared" si="3"/>
        <v>9190354.1299999934</v>
      </c>
      <c r="H208" s="4"/>
    </row>
    <row r="209" spans="1:8" ht="15.75" x14ac:dyDescent="0.3">
      <c r="A209" s="30">
        <v>41680</v>
      </c>
      <c r="B209" s="50">
        <v>275</v>
      </c>
      <c r="C209" s="17" t="s">
        <v>39</v>
      </c>
      <c r="D209" s="19">
        <f t="shared" si="5"/>
        <v>9190354.1299999934</v>
      </c>
      <c r="E209" s="18"/>
      <c r="F209" s="51">
        <v>10328.799999999999</v>
      </c>
      <c r="G209" s="29">
        <f t="shared" si="3"/>
        <v>9180025.3299999926</v>
      </c>
      <c r="H209" s="4"/>
    </row>
    <row r="210" spans="1:8" ht="15.75" x14ac:dyDescent="0.3">
      <c r="A210" s="30">
        <v>41680</v>
      </c>
      <c r="B210" s="50">
        <v>276</v>
      </c>
      <c r="C210" s="17" t="s">
        <v>60</v>
      </c>
      <c r="D210" s="19">
        <f t="shared" si="5"/>
        <v>9180025.3299999926</v>
      </c>
      <c r="E210" s="18"/>
      <c r="F210" s="51">
        <v>4988.26</v>
      </c>
      <c r="G210" s="29">
        <f t="shared" si="3"/>
        <v>9175037.0699999928</v>
      </c>
      <c r="H210" s="4"/>
    </row>
    <row r="211" spans="1:8" ht="15.75" x14ac:dyDescent="0.3">
      <c r="A211" s="30">
        <v>41680</v>
      </c>
      <c r="B211" s="50">
        <v>277</v>
      </c>
      <c r="C211" s="17" t="s">
        <v>16</v>
      </c>
      <c r="D211" s="19">
        <f t="shared" si="5"/>
        <v>9175037.0699999928</v>
      </c>
      <c r="E211" s="18"/>
      <c r="F211" s="51">
        <v>385</v>
      </c>
      <c r="G211" s="29">
        <f t="shared" si="3"/>
        <v>9174652.0699999928</v>
      </c>
      <c r="H211" s="4"/>
    </row>
    <row r="212" spans="1:8" ht="15.75" x14ac:dyDescent="0.3">
      <c r="A212" s="30">
        <v>41680</v>
      </c>
      <c r="B212" s="50">
        <v>278</v>
      </c>
      <c r="C212" s="17" t="s">
        <v>48</v>
      </c>
      <c r="D212" s="19">
        <f t="shared" si="5"/>
        <v>9174652.0699999928</v>
      </c>
      <c r="E212" s="18"/>
      <c r="F212" s="51">
        <v>7305.13</v>
      </c>
      <c r="G212" s="29">
        <f t="shared" si="3"/>
        <v>9167346.939999992</v>
      </c>
      <c r="H212" s="4"/>
    </row>
    <row r="213" spans="1:8" ht="15.75" x14ac:dyDescent="0.3">
      <c r="A213" s="30">
        <v>41680</v>
      </c>
      <c r="B213" s="50">
        <v>279</v>
      </c>
      <c r="C213" s="17" t="s">
        <v>51</v>
      </c>
      <c r="D213" s="19">
        <f t="shared" si="5"/>
        <v>9167346.939999992</v>
      </c>
      <c r="E213" s="18"/>
      <c r="F213" s="51">
        <v>22.6</v>
      </c>
      <c r="G213" s="29">
        <f t="shared" si="3"/>
        <v>9167324.3399999924</v>
      </c>
      <c r="H213" s="4"/>
    </row>
    <row r="214" spans="1:8" ht="15.75" x14ac:dyDescent="0.3">
      <c r="A214" s="30">
        <v>41680</v>
      </c>
      <c r="B214" s="50">
        <v>280</v>
      </c>
      <c r="C214" s="17" t="s">
        <v>29</v>
      </c>
      <c r="D214" s="19">
        <f t="shared" si="5"/>
        <v>9167324.3399999924</v>
      </c>
      <c r="E214" s="18"/>
      <c r="F214" s="51">
        <v>860.67</v>
      </c>
      <c r="G214" s="29">
        <f t="shared" si="3"/>
        <v>9166463.6699999925</v>
      </c>
      <c r="H214" s="4"/>
    </row>
    <row r="215" spans="1:8" ht="15.75" x14ac:dyDescent="0.3">
      <c r="A215" s="30">
        <v>41680</v>
      </c>
      <c r="B215" s="50">
        <v>281</v>
      </c>
      <c r="C215" s="17" t="s">
        <v>61</v>
      </c>
      <c r="D215" s="19">
        <f t="shared" si="5"/>
        <v>9166463.6699999925</v>
      </c>
      <c r="E215" s="18"/>
      <c r="F215" s="51">
        <v>870</v>
      </c>
      <c r="G215" s="29">
        <f t="shared" si="3"/>
        <v>9165593.6699999925</v>
      </c>
      <c r="H215" s="4"/>
    </row>
    <row r="216" spans="1:8" ht="15.75" x14ac:dyDescent="0.3">
      <c r="A216" s="30">
        <v>41680</v>
      </c>
      <c r="B216" s="50">
        <v>282</v>
      </c>
      <c r="C216" s="17" t="s">
        <v>36</v>
      </c>
      <c r="D216" s="19">
        <f t="shared" si="5"/>
        <v>9165593.6699999925</v>
      </c>
      <c r="E216" s="18"/>
      <c r="F216" s="51">
        <v>10484.74</v>
      </c>
      <c r="G216" s="29">
        <f t="shared" si="3"/>
        <v>9155108.9299999923</v>
      </c>
      <c r="H216" s="4"/>
    </row>
    <row r="217" spans="1:8" ht="15.75" x14ac:dyDescent="0.3">
      <c r="A217" s="30">
        <v>41680</v>
      </c>
      <c r="B217" s="50">
        <v>283</v>
      </c>
      <c r="C217" s="17" t="s">
        <v>41</v>
      </c>
      <c r="D217" s="19">
        <f t="shared" si="5"/>
        <v>9155108.9299999923</v>
      </c>
      <c r="E217" s="18"/>
      <c r="F217" s="51">
        <v>26778.15</v>
      </c>
      <c r="G217" s="29">
        <f t="shared" si="3"/>
        <v>9128330.7799999919</v>
      </c>
      <c r="H217" s="4"/>
    </row>
    <row r="218" spans="1:8" ht="15.75" x14ac:dyDescent="0.3">
      <c r="A218" s="30">
        <v>41680</v>
      </c>
      <c r="B218" s="50">
        <v>284</v>
      </c>
      <c r="C218" s="17" t="s">
        <v>56</v>
      </c>
      <c r="D218" s="19">
        <f t="shared" si="5"/>
        <v>9128330.7799999919</v>
      </c>
      <c r="E218" s="18"/>
      <c r="F218" s="51">
        <v>107586.67</v>
      </c>
      <c r="G218" s="29">
        <f t="shared" si="3"/>
        <v>9020744.109999992</v>
      </c>
      <c r="H218" s="4"/>
    </row>
    <row r="219" spans="1:8" ht="15.75" x14ac:dyDescent="0.3">
      <c r="A219" s="30">
        <v>41680</v>
      </c>
      <c r="B219" s="50">
        <v>285</v>
      </c>
      <c r="C219" s="17" t="s">
        <v>57</v>
      </c>
      <c r="D219" s="19">
        <f t="shared" si="5"/>
        <v>9020744.109999992</v>
      </c>
      <c r="E219" s="18"/>
      <c r="F219" s="51">
        <v>6683.72</v>
      </c>
      <c r="G219" s="29">
        <f t="shared" si="3"/>
        <v>9014060.3899999913</v>
      </c>
      <c r="H219" s="4"/>
    </row>
    <row r="220" spans="1:8" ht="15.75" x14ac:dyDescent="0.3">
      <c r="A220" s="30">
        <v>41696</v>
      </c>
      <c r="B220" s="50">
        <v>286</v>
      </c>
      <c r="C220" s="17" t="s">
        <v>40</v>
      </c>
      <c r="D220" s="19">
        <f t="shared" si="5"/>
        <v>9014060.3899999913</v>
      </c>
      <c r="E220" s="18"/>
      <c r="F220" s="48">
        <v>196</v>
      </c>
      <c r="G220" s="29">
        <f t="shared" si="3"/>
        <v>9013864.3899999913</v>
      </c>
      <c r="H220" s="4"/>
    </row>
    <row r="221" spans="1:8" ht="15.75" x14ac:dyDescent="0.3">
      <c r="A221" s="30">
        <v>41696</v>
      </c>
      <c r="B221" s="50">
        <v>287</v>
      </c>
      <c r="C221" s="17" t="s">
        <v>29</v>
      </c>
      <c r="D221" s="19">
        <f t="shared" si="5"/>
        <v>9013864.3899999913</v>
      </c>
      <c r="E221" s="18"/>
      <c r="F221" s="48">
        <v>1090</v>
      </c>
      <c r="G221" s="29">
        <f t="shared" si="3"/>
        <v>9012774.3899999913</v>
      </c>
      <c r="H221" s="4"/>
    </row>
    <row r="222" spans="1:8" ht="15.75" x14ac:dyDescent="0.3">
      <c r="A222" s="30">
        <v>41696</v>
      </c>
      <c r="B222" s="50">
        <v>288</v>
      </c>
      <c r="C222" s="17" t="s">
        <v>16</v>
      </c>
      <c r="D222" s="19">
        <f t="shared" si="5"/>
        <v>9012774.3899999913</v>
      </c>
      <c r="E222" s="18"/>
      <c r="F222" s="48">
        <v>150</v>
      </c>
      <c r="G222" s="29">
        <f t="shared" si="3"/>
        <v>9012624.3899999913</v>
      </c>
      <c r="H222" s="4"/>
    </row>
    <row r="223" spans="1:8" ht="15.75" x14ac:dyDescent="0.3">
      <c r="A223" s="30">
        <v>41696</v>
      </c>
      <c r="B223" s="50">
        <v>289</v>
      </c>
      <c r="C223" s="17" t="s">
        <v>42</v>
      </c>
      <c r="D223" s="19">
        <f t="shared" si="5"/>
        <v>9012624.3899999913</v>
      </c>
      <c r="E223" s="18"/>
      <c r="F223" s="48">
        <v>21555</v>
      </c>
      <c r="G223" s="29">
        <f t="shared" si="3"/>
        <v>8991069.3899999913</v>
      </c>
      <c r="H223" s="4"/>
    </row>
    <row r="224" spans="1:8" ht="15.75" x14ac:dyDescent="0.3">
      <c r="A224" s="30">
        <v>41696</v>
      </c>
      <c r="B224" s="50">
        <v>290</v>
      </c>
      <c r="C224" s="17" t="s">
        <v>41</v>
      </c>
      <c r="D224" s="19">
        <f t="shared" si="5"/>
        <v>8991069.3899999913</v>
      </c>
      <c r="E224" s="18"/>
      <c r="F224" s="48">
        <v>2140.65</v>
      </c>
      <c r="G224" s="29">
        <f t="shared" si="3"/>
        <v>8988928.7399999909</v>
      </c>
      <c r="H224" s="4"/>
    </row>
    <row r="225" spans="1:8" ht="15.75" x14ac:dyDescent="0.3">
      <c r="A225" s="30">
        <v>41696</v>
      </c>
      <c r="B225" s="50">
        <v>291</v>
      </c>
      <c r="C225" s="17" t="s">
        <v>36</v>
      </c>
      <c r="D225" s="19">
        <f t="shared" si="5"/>
        <v>8988928.7399999909</v>
      </c>
      <c r="E225" s="18"/>
      <c r="F225" s="48">
        <v>14962.41</v>
      </c>
      <c r="G225" s="29">
        <f t="shared" si="3"/>
        <v>8973966.3299999908</v>
      </c>
      <c r="H225" s="4"/>
    </row>
    <row r="226" spans="1:8" ht="15.75" x14ac:dyDescent="0.3">
      <c r="A226" s="30">
        <v>41696</v>
      </c>
      <c r="B226" s="50">
        <v>292</v>
      </c>
      <c r="C226" s="17" t="s">
        <v>56</v>
      </c>
      <c r="D226" s="19">
        <f t="shared" si="5"/>
        <v>8973966.3299999908</v>
      </c>
      <c r="E226" s="18"/>
      <c r="F226" s="48">
        <v>31873.360000000001</v>
      </c>
      <c r="G226" s="29">
        <f t="shared" si="3"/>
        <v>8942092.9699999914</v>
      </c>
      <c r="H226" s="4"/>
    </row>
    <row r="227" spans="1:8" ht="15.75" x14ac:dyDescent="0.3">
      <c r="A227" s="30">
        <v>41696</v>
      </c>
      <c r="B227" s="50">
        <v>293</v>
      </c>
      <c r="C227" s="17" t="s">
        <v>35</v>
      </c>
      <c r="D227" s="19">
        <f t="shared" si="5"/>
        <v>8942092.9699999914</v>
      </c>
      <c r="E227" s="18"/>
      <c r="F227" s="48">
        <v>10000</v>
      </c>
      <c r="G227" s="29">
        <f t="shared" si="3"/>
        <v>8932092.9699999914</v>
      </c>
      <c r="H227" s="4"/>
    </row>
    <row r="228" spans="1:8" ht="15.75" x14ac:dyDescent="0.3">
      <c r="A228" s="30">
        <v>41696</v>
      </c>
      <c r="B228" s="50">
        <v>294</v>
      </c>
      <c r="C228" s="17" t="s">
        <v>57</v>
      </c>
      <c r="D228" s="19">
        <f t="shared" si="5"/>
        <v>8932092.9699999914</v>
      </c>
      <c r="E228" s="18"/>
      <c r="F228" s="48">
        <v>21731.35</v>
      </c>
      <c r="G228" s="29">
        <f t="shared" si="3"/>
        <v>8910361.6199999917</v>
      </c>
      <c r="H228" s="4"/>
    </row>
    <row r="229" spans="1:8" ht="15.75" x14ac:dyDescent="0.3">
      <c r="A229" s="30">
        <v>41696</v>
      </c>
      <c r="B229" s="50">
        <v>295</v>
      </c>
      <c r="C229" s="17" t="s">
        <v>41</v>
      </c>
      <c r="D229" s="19">
        <f t="shared" si="5"/>
        <v>8910361.6199999917</v>
      </c>
      <c r="E229" s="18"/>
      <c r="F229" s="48">
        <v>20384.63</v>
      </c>
      <c r="G229" s="29">
        <f t="shared" si="3"/>
        <v>8889976.9899999909</v>
      </c>
      <c r="H229" s="4"/>
    </row>
    <row r="230" spans="1:8" ht="15.75" x14ac:dyDescent="0.3">
      <c r="A230" s="30">
        <v>41696</v>
      </c>
      <c r="B230" s="50">
        <v>296</v>
      </c>
      <c r="C230" s="17" t="s">
        <v>38</v>
      </c>
      <c r="D230" s="19">
        <f t="shared" si="5"/>
        <v>8889976.9899999909</v>
      </c>
      <c r="E230" s="18"/>
      <c r="F230" s="48">
        <v>16756.5</v>
      </c>
      <c r="G230" s="29">
        <f t="shared" si="3"/>
        <v>8873220.4899999909</v>
      </c>
      <c r="H230" s="4"/>
    </row>
    <row r="231" spans="1:8" ht="15.75" x14ac:dyDescent="0.3">
      <c r="A231" s="30">
        <v>41696</v>
      </c>
      <c r="B231" s="50">
        <v>297</v>
      </c>
      <c r="C231" s="17" t="s">
        <v>36</v>
      </c>
      <c r="D231" s="19">
        <f t="shared" si="5"/>
        <v>8873220.4899999909</v>
      </c>
      <c r="E231" s="18"/>
      <c r="F231" s="48">
        <v>76681.09</v>
      </c>
      <c r="G231" s="29">
        <f t="shared" si="3"/>
        <v>8796539.3999999911</v>
      </c>
      <c r="H231" s="4"/>
    </row>
    <row r="232" spans="1:8" ht="15.75" x14ac:dyDescent="0.3">
      <c r="A232" s="30">
        <v>41696</v>
      </c>
      <c r="B232" s="50">
        <v>298</v>
      </c>
      <c r="C232" s="17" t="s">
        <v>35</v>
      </c>
      <c r="D232" s="19">
        <f t="shared" si="5"/>
        <v>8796539.3999999911</v>
      </c>
      <c r="E232" s="18"/>
      <c r="F232" s="48">
        <v>209214</v>
      </c>
      <c r="G232" s="29">
        <f t="shared" si="3"/>
        <v>8587325.3999999911</v>
      </c>
      <c r="H232" s="4"/>
    </row>
    <row r="233" spans="1:8" ht="15.75" x14ac:dyDescent="0.3">
      <c r="A233" s="30">
        <v>41698</v>
      </c>
      <c r="B233" s="50" t="s">
        <v>43</v>
      </c>
      <c r="C233" s="17" t="s">
        <v>44</v>
      </c>
      <c r="D233" s="19">
        <f t="shared" si="5"/>
        <v>8587325.3999999911</v>
      </c>
      <c r="E233" s="18">
        <v>7794</v>
      </c>
      <c r="F233" s="48"/>
      <c r="G233" s="29">
        <f t="shared" si="3"/>
        <v>8595119.3999999911</v>
      </c>
      <c r="H233" s="4"/>
    </row>
    <row r="234" spans="1:8" ht="15.75" x14ac:dyDescent="0.3">
      <c r="A234" s="30">
        <v>41702</v>
      </c>
      <c r="B234" s="50">
        <v>299</v>
      </c>
      <c r="C234" s="17" t="s">
        <v>62</v>
      </c>
      <c r="D234" s="19">
        <f t="shared" si="5"/>
        <v>8595119.3999999911</v>
      </c>
      <c r="E234" s="18"/>
      <c r="F234" s="48">
        <v>5385</v>
      </c>
      <c r="G234" s="29">
        <f t="shared" si="3"/>
        <v>8589734.3999999911</v>
      </c>
      <c r="H234" s="4"/>
    </row>
    <row r="235" spans="1:8" ht="15.75" x14ac:dyDescent="0.3">
      <c r="A235" s="30">
        <v>41702</v>
      </c>
      <c r="B235" s="50">
        <v>300</v>
      </c>
      <c r="C235" s="17" t="s">
        <v>48</v>
      </c>
      <c r="D235" s="19">
        <f t="shared" si="5"/>
        <v>8589734.3999999911</v>
      </c>
      <c r="E235" s="18"/>
      <c r="F235" s="48">
        <v>2330.5300000000002</v>
      </c>
      <c r="G235" s="29">
        <f t="shared" si="3"/>
        <v>8587403.8699999917</v>
      </c>
      <c r="H235" s="4"/>
    </row>
    <row r="236" spans="1:8" ht="15.75" x14ac:dyDescent="0.3">
      <c r="A236" s="30">
        <v>41726</v>
      </c>
      <c r="B236" s="50">
        <v>301</v>
      </c>
      <c r="C236" s="17" t="s">
        <v>63</v>
      </c>
      <c r="D236" s="19">
        <f t="shared" si="5"/>
        <v>8587403.8699999917</v>
      </c>
      <c r="E236" s="18"/>
      <c r="F236" s="52">
        <v>5900</v>
      </c>
      <c r="G236" s="29">
        <f t="shared" si="3"/>
        <v>8581503.8699999917</v>
      </c>
      <c r="H236" s="4"/>
    </row>
    <row r="237" spans="1:8" ht="15.75" x14ac:dyDescent="0.3">
      <c r="A237" s="30">
        <v>41726</v>
      </c>
      <c r="B237" s="50">
        <v>302</v>
      </c>
      <c r="C237" s="17" t="s">
        <v>40</v>
      </c>
      <c r="D237" s="19">
        <f t="shared" si="5"/>
        <v>8581503.8699999917</v>
      </c>
      <c r="E237" s="18"/>
      <c r="F237" s="48">
        <v>196</v>
      </c>
      <c r="G237" s="29">
        <f t="shared" si="3"/>
        <v>8581307.8699999917</v>
      </c>
      <c r="H237" s="4"/>
    </row>
    <row r="238" spans="1:8" ht="15.75" x14ac:dyDescent="0.3">
      <c r="A238" s="30">
        <v>41726</v>
      </c>
      <c r="B238" s="50">
        <v>303</v>
      </c>
      <c r="C238" s="17" t="s">
        <v>29</v>
      </c>
      <c r="D238" s="19">
        <f t="shared" si="5"/>
        <v>8581307.8699999917</v>
      </c>
      <c r="E238" s="18"/>
      <c r="F238" s="48">
        <v>1667.34</v>
      </c>
      <c r="G238" s="29">
        <f t="shared" si="3"/>
        <v>8579640.5299999919</v>
      </c>
      <c r="H238" s="4"/>
    </row>
    <row r="239" spans="1:8" ht="15.75" x14ac:dyDescent="0.3">
      <c r="A239" s="30">
        <v>41726</v>
      </c>
      <c r="B239" s="50">
        <v>304</v>
      </c>
      <c r="C239" s="17" t="s">
        <v>4</v>
      </c>
      <c r="D239" s="19">
        <f t="shared" si="5"/>
        <v>8579640.5299999919</v>
      </c>
      <c r="E239" s="18"/>
      <c r="F239" s="48">
        <v>8186.91</v>
      </c>
      <c r="G239" s="29">
        <f t="shared" si="3"/>
        <v>8571453.6199999917</v>
      </c>
      <c r="H239" s="4"/>
    </row>
    <row r="240" spans="1:8" ht="15.75" x14ac:dyDescent="0.3">
      <c r="A240" s="30">
        <v>41726</v>
      </c>
      <c r="B240" s="50">
        <v>305</v>
      </c>
      <c r="C240" s="17" t="s">
        <v>4</v>
      </c>
      <c r="D240" s="19">
        <f t="shared" si="5"/>
        <v>8571453.6199999917</v>
      </c>
      <c r="E240" s="18"/>
      <c r="F240" s="48">
        <v>608.04</v>
      </c>
      <c r="G240" s="29">
        <f t="shared" si="3"/>
        <v>8570845.5799999926</v>
      </c>
      <c r="H240" s="4"/>
    </row>
    <row r="241" spans="1:8" ht="15.75" x14ac:dyDescent="0.3">
      <c r="A241" s="30">
        <v>41726</v>
      </c>
      <c r="B241" s="50">
        <v>306</v>
      </c>
      <c r="C241" s="17" t="s">
        <v>30</v>
      </c>
      <c r="D241" s="19">
        <f t="shared" si="5"/>
        <v>8570845.5799999926</v>
      </c>
      <c r="E241" s="18"/>
      <c r="F241" s="48">
        <v>3372</v>
      </c>
      <c r="G241" s="29">
        <f t="shared" si="3"/>
        <v>8567473.5799999926</v>
      </c>
      <c r="H241" s="4"/>
    </row>
    <row r="242" spans="1:8" ht="15.75" x14ac:dyDescent="0.3">
      <c r="A242" s="30">
        <v>41726</v>
      </c>
      <c r="B242" s="50">
        <v>307</v>
      </c>
      <c r="C242" s="17" t="s">
        <v>4</v>
      </c>
      <c r="D242" s="19">
        <f t="shared" si="5"/>
        <v>8567473.5799999926</v>
      </c>
      <c r="E242" s="18"/>
      <c r="F242" s="48">
        <v>7777.46</v>
      </c>
      <c r="G242" s="29">
        <f t="shared" si="3"/>
        <v>8559696.1199999917</v>
      </c>
      <c r="H242" s="4"/>
    </row>
    <row r="243" spans="1:8" ht="15.75" x14ac:dyDescent="0.3">
      <c r="A243" s="30">
        <v>41726</v>
      </c>
      <c r="B243" s="50">
        <v>308</v>
      </c>
      <c r="C243" s="17" t="s">
        <v>4</v>
      </c>
      <c r="D243" s="19">
        <f t="shared" si="5"/>
        <v>8559696.1199999917</v>
      </c>
      <c r="E243" s="18"/>
      <c r="F243" s="48">
        <v>246.59</v>
      </c>
      <c r="G243" s="29">
        <f t="shared" si="3"/>
        <v>8559449.5299999919</v>
      </c>
      <c r="H243" s="4"/>
    </row>
    <row r="244" spans="1:8" ht="15.75" x14ac:dyDescent="0.3">
      <c r="A244" s="30">
        <v>41726</v>
      </c>
      <c r="B244" s="50">
        <v>309</v>
      </c>
      <c r="C244" s="17" t="s">
        <v>17</v>
      </c>
      <c r="D244" s="19">
        <f t="shared" si="5"/>
        <v>8559449.5299999919</v>
      </c>
      <c r="E244" s="18"/>
      <c r="F244" s="48">
        <v>630</v>
      </c>
      <c r="G244" s="29">
        <f t="shared" si="3"/>
        <v>8558819.5299999919</v>
      </c>
      <c r="H244" s="4"/>
    </row>
    <row r="245" spans="1:8" ht="15.75" x14ac:dyDescent="0.3">
      <c r="A245" s="30">
        <v>41726</v>
      </c>
      <c r="B245" s="50">
        <v>310</v>
      </c>
      <c r="C245" s="17" t="s">
        <v>35</v>
      </c>
      <c r="D245" s="19">
        <f t="shared" si="5"/>
        <v>8558819.5299999919</v>
      </c>
      <c r="E245" s="18"/>
      <c r="F245" s="48">
        <v>138480</v>
      </c>
      <c r="G245" s="29">
        <f t="shared" si="3"/>
        <v>8420339.5299999919</v>
      </c>
      <c r="H245" s="4"/>
    </row>
    <row r="246" spans="1:8" ht="15.75" x14ac:dyDescent="0.3">
      <c r="A246" s="30">
        <v>41726</v>
      </c>
      <c r="B246" s="50">
        <v>311</v>
      </c>
      <c r="C246" s="17" t="s">
        <v>36</v>
      </c>
      <c r="D246" s="19">
        <f t="shared" si="5"/>
        <v>8420339.5299999919</v>
      </c>
      <c r="E246" s="18"/>
      <c r="F246" s="48">
        <v>49434.63</v>
      </c>
      <c r="G246" s="29">
        <f t="shared" si="3"/>
        <v>8370904.899999992</v>
      </c>
    </row>
    <row r="247" spans="1:8" ht="15.75" x14ac:dyDescent="0.3">
      <c r="A247" s="30">
        <v>41726</v>
      </c>
      <c r="B247" s="53">
        <v>312</v>
      </c>
      <c r="C247" s="17" t="s">
        <v>57</v>
      </c>
      <c r="D247" s="19">
        <f t="shared" ref="D247:D412" si="7">G246</f>
        <v>8370904.899999992</v>
      </c>
      <c r="E247" s="18"/>
      <c r="F247" s="48">
        <v>4923.1099999999997</v>
      </c>
      <c r="G247" s="29">
        <f t="shared" ref="G247:G310" si="8">SUM(D247+E247-F247)</f>
        <v>8365981.7899999917</v>
      </c>
    </row>
    <row r="248" spans="1:8" ht="15.75" x14ac:dyDescent="0.3">
      <c r="A248" s="30">
        <v>41726</v>
      </c>
      <c r="B248" s="53">
        <v>313</v>
      </c>
      <c r="C248" s="17" t="s">
        <v>56</v>
      </c>
      <c r="D248" s="19">
        <f t="shared" si="7"/>
        <v>8365981.7899999917</v>
      </c>
      <c r="E248" s="18"/>
      <c r="F248" s="48">
        <v>54531.49</v>
      </c>
      <c r="G248" s="29">
        <f t="shared" si="8"/>
        <v>8311450.2999999914</v>
      </c>
    </row>
    <row r="249" spans="1:8" ht="15.75" x14ac:dyDescent="0.3">
      <c r="A249" s="30">
        <v>41729</v>
      </c>
      <c r="B249" s="53" t="s">
        <v>43</v>
      </c>
      <c r="C249" s="17" t="s">
        <v>44</v>
      </c>
      <c r="D249" s="19">
        <f t="shared" si="7"/>
        <v>8311450.2999999914</v>
      </c>
      <c r="E249" s="18">
        <f>1750+8.03-2719.47-528.97</f>
        <v>-1490.4099999999999</v>
      </c>
      <c r="F249" s="48"/>
      <c r="G249" s="29">
        <f t="shared" si="8"/>
        <v>8309959.8899999913</v>
      </c>
    </row>
    <row r="250" spans="1:8" ht="15.75" x14ac:dyDescent="0.3">
      <c r="A250" s="30">
        <v>41757</v>
      </c>
      <c r="B250" s="53">
        <v>314</v>
      </c>
      <c r="C250" s="17" t="s">
        <v>57</v>
      </c>
      <c r="D250" s="19">
        <f t="shared" si="7"/>
        <v>8309959.8899999913</v>
      </c>
      <c r="E250" s="18"/>
      <c r="F250" s="48">
        <v>10509.3</v>
      </c>
      <c r="G250" s="29">
        <f t="shared" si="8"/>
        <v>8299450.5899999915</v>
      </c>
    </row>
    <row r="251" spans="1:8" ht="15.75" x14ac:dyDescent="0.3">
      <c r="A251" s="30">
        <v>41757</v>
      </c>
      <c r="B251" s="53">
        <v>315</v>
      </c>
      <c r="C251" s="17" t="s">
        <v>41</v>
      </c>
      <c r="D251" s="19">
        <f t="shared" si="7"/>
        <v>8299450.5899999915</v>
      </c>
      <c r="E251" s="18"/>
      <c r="F251" s="48">
        <v>346.36</v>
      </c>
      <c r="G251" s="29">
        <f t="shared" si="8"/>
        <v>8299104.2299999911</v>
      </c>
    </row>
    <row r="252" spans="1:8" ht="15.75" x14ac:dyDescent="0.3">
      <c r="A252" s="30">
        <v>41757</v>
      </c>
      <c r="B252" s="53">
        <v>316</v>
      </c>
      <c r="C252" s="17" t="s">
        <v>49</v>
      </c>
      <c r="D252" s="19">
        <f t="shared" si="7"/>
        <v>8299104.2299999911</v>
      </c>
      <c r="E252" s="18"/>
      <c r="F252" s="48">
        <v>16657.2</v>
      </c>
      <c r="G252" s="29">
        <f t="shared" si="8"/>
        <v>8282447.0299999909</v>
      </c>
    </row>
    <row r="253" spans="1:8" ht="15.75" x14ac:dyDescent="0.3">
      <c r="A253" s="30">
        <v>41757</v>
      </c>
      <c r="B253" s="53">
        <v>317</v>
      </c>
      <c r="C253" s="17" t="s">
        <v>41</v>
      </c>
      <c r="D253" s="19">
        <f t="shared" si="7"/>
        <v>8282447.0299999909</v>
      </c>
      <c r="E253" s="18"/>
      <c r="F253" s="48">
        <v>2790.11</v>
      </c>
      <c r="G253" s="29">
        <f t="shared" si="8"/>
        <v>8279656.9199999906</v>
      </c>
    </row>
    <row r="254" spans="1:8" ht="15.75" x14ac:dyDescent="0.3">
      <c r="A254" s="30">
        <v>41757</v>
      </c>
      <c r="B254" s="53">
        <v>318</v>
      </c>
      <c r="C254" s="17" t="s">
        <v>35</v>
      </c>
      <c r="D254" s="19">
        <f t="shared" si="7"/>
        <v>8279656.9199999906</v>
      </c>
      <c r="E254" s="18"/>
      <c r="F254" s="48">
        <v>341572</v>
      </c>
      <c r="G254" s="29">
        <f t="shared" si="8"/>
        <v>7938084.9199999906</v>
      </c>
    </row>
    <row r="255" spans="1:8" ht="15.75" x14ac:dyDescent="0.3">
      <c r="A255" s="30">
        <v>41757</v>
      </c>
      <c r="B255" s="53">
        <v>319</v>
      </c>
      <c r="C255" s="17" t="s">
        <v>48</v>
      </c>
      <c r="D255" s="19">
        <f t="shared" si="7"/>
        <v>7938084.9199999906</v>
      </c>
      <c r="E255" s="18"/>
      <c r="F255" s="48">
        <v>4745.21</v>
      </c>
      <c r="G255" s="29">
        <f t="shared" si="8"/>
        <v>7933339.7099999906</v>
      </c>
    </row>
    <row r="256" spans="1:8" ht="15.75" x14ac:dyDescent="0.3">
      <c r="A256" s="30">
        <v>41757</v>
      </c>
      <c r="B256" s="53">
        <v>320</v>
      </c>
      <c r="C256" s="17" t="s">
        <v>29</v>
      </c>
      <c r="D256" s="19">
        <f t="shared" si="7"/>
        <v>7933339.7099999906</v>
      </c>
      <c r="E256" s="18"/>
      <c r="F256" s="48">
        <v>767.5</v>
      </c>
      <c r="G256" s="29">
        <f t="shared" si="8"/>
        <v>7932572.2099999906</v>
      </c>
    </row>
    <row r="257" spans="1:7" ht="15.75" x14ac:dyDescent="0.3">
      <c r="A257" s="30">
        <v>41757</v>
      </c>
      <c r="B257" s="53">
        <v>321</v>
      </c>
      <c r="C257" s="17" t="s">
        <v>60</v>
      </c>
      <c r="D257" s="19">
        <f t="shared" si="7"/>
        <v>7932572.2099999906</v>
      </c>
      <c r="E257" s="18"/>
      <c r="F257" s="48">
        <v>425</v>
      </c>
      <c r="G257" s="29">
        <f t="shared" si="8"/>
        <v>7932147.2099999906</v>
      </c>
    </row>
    <row r="258" spans="1:7" ht="15.75" x14ac:dyDescent="0.3">
      <c r="A258" s="30">
        <v>41757</v>
      </c>
      <c r="B258" s="53">
        <v>322</v>
      </c>
      <c r="C258" s="17" t="s">
        <v>18</v>
      </c>
      <c r="D258" s="19">
        <f t="shared" si="7"/>
        <v>7932147.2099999906</v>
      </c>
      <c r="E258" s="18"/>
      <c r="F258" s="48">
        <v>929.8</v>
      </c>
      <c r="G258" s="29">
        <f t="shared" si="8"/>
        <v>7931217.4099999908</v>
      </c>
    </row>
    <row r="259" spans="1:7" ht="15.75" x14ac:dyDescent="0.3">
      <c r="A259" s="30">
        <v>41757</v>
      </c>
      <c r="B259" s="53">
        <v>323</v>
      </c>
      <c r="C259" s="17" t="s">
        <v>16</v>
      </c>
      <c r="D259" s="19">
        <f t="shared" si="7"/>
        <v>7931217.4099999908</v>
      </c>
      <c r="E259" s="18"/>
      <c r="F259" s="48">
        <v>1937.5</v>
      </c>
      <c r="G259" s="29">
        <f t="shared" si="8"/>
        <v>7929279.9099999908</v>
      </c>
    </row>
    <row r="260" spans="1:7" ht="15.75" x14ac:dyDescent="0.3">
      <c r="A260" s="30">
        <v>41757</v>
      </c>
      <c r="B260" s="53">
        <v>324</v>
      </c>
      <c r="C260" s="17" t="s">
        <v>61</v>
      </c>
      <c r="D260" s="19">
        <f t="shared" si="7"/>
        <v>7929279.9099999908</v>
      </c>
      <c r="E260" s="18"/>
      <c r="F260" s="48">
        <v>7565</v>
      </c>
      <c r="G260" s="29">
        <f t="shared" si="8"/>
        <v>7921714.9099999908</v>
      </c>
    </row>
    <row r="261" spans="1:7" ht="15.75" x14ac:dyDescent="0.3">
      <c r="A261" s="30">
        <v>41757</v>
      </c>
      <c r="B261" s="53">
        <v>325</v>
      </c>
      <c r="C261" s="17" t="s">
        <v>61</v>
      </c>
      <c r="D261" s="19">
        <f t="shared" si="7"/>
        <v>7921714.9099999908</v>
      </c>
      <c r="E261" s="18"/>
      <c r="F261" s="48">
        <v>6705</v>
      </c>
      <c r="G261" s="29">
        <f t="shared" si="8"/>
        <v>7915009.9099999908</v>
      </c>
    </row>
    <row r="262" spans="1:7" ht="15.75" x14ac:dyDescent="0.3">
      <c r="A262" s="30">
        <v>41757</v>
      </c>
      <c r="B262" s="53">
        <v>326</v>
      </c>
      <c r="C262" s="17" t="s">
        <v>37</v>
      </c>
      <c r="D262" s="19">
        <f t="shared" si="7"/>
        <v>7915009.9099999908</v>
      </c>
      <c r="E262" s="18"/>
      <c r="F262" s="48">
        <v>13500</v>
      </c>
      <c r="G262" s="29">
        <f t="shared" si="8"/>
        <v>7901509.9099999908</v>
      </c>
    </row>
    <row r="263" spans="1:7" ht="15.75" x14ac:dyDescent="0.3">
      <c r="A263" s="30">
        <v>41757</v>
      </c>
      <c r="B263" s="53">
        <v>327</v>
      </c>
      <c r="C263" s="17" t="s">
        <v>36</v>
      </c>
      <c r="D263" s="19">
        <f t="shared" si="7"/>
        <v>7901509.9099999908</v>
      </c>
      <c r="E263" s="18"/>
      <c r="F263" s="48">
        <v>74579.320000000007</v>
      </c>
      <c r="G263" s="29">
        <f t="shared" si="8"/>
        <v>7826930.5899999905</v>
      </c>
    </row>
    <row r="264" spans="1:7" ht="15.75" x14ac:dyDescent="0.3">
      <c r="A264" s="30">
        <v>41757</v>
      </c>
      <c r="B264" s="53">
        <v>328</v>
      </c>
      <c r="C264" s="17" t="s">
        <v>64</v>
      </c>
      <c r="D264" s="19">
        <f t="shared" si="7"/>
        <v>7826930.5899999905</v>
      </c>
      <c r="E264" s="18"/>
      <c r="F264" s="48">
        <v>2703</v>
      </c>
      <c r="G264" s="29">
        <f t="shared" si="8"/>
        <v>7824227.5899999905</v>
      </c>
    </row>
    <row r="265" spans="1:7" ht="15.75" x14ac:dyDescent="0.3">
      <c r="A265" s="30">
        <v>41759</v>
      </c>
      <c r="B265" s="53" t="s">
        <v>43</v>
      </c>
      <c r="C265" s="17" t="s">
        <v>44</v>
      </c>
      <c r="D265" s="19">
        <f t="shared" si="7"/>
        <v>7824227.5899999905</v>
      </c>
      <c r="E265" s="18">
        <f>33.38-2631.66-580.95</f>
        <v>-3179.2299999999996</v>
      </c>
      <c r="F265" s="48"/>
      <c r="G265" s="29">
        <f t="shared" si="8"/>
        <v>7821048.3599999901</v>
      </c>
    </row>
    <row r="266" spans="1:7" ht="15.75" x14ac:dyDescent="0.3">
      <c r="A266" s="30">
        <v>41790</v>
      </c>
      <c r="B266" s="53" t="s">
        <v>43</v>
      </c>
      <c r="C266" s="17" t="s">
        <v>44</v>
      </c>
      <c r="D266" s="19">
        <f t="shared" si="7"/>
        <v>7821048.3599999901</v>
      </c>
      <c r="E266" s="18">
        <f>5000+13.03+1389.68-571.67</f>
        <v>5831.04</v>
      </c>
      <c r="F266" s="48"/>
      <c r="G266" s="29">
        <f t="shared" si="8"/>
        <v>7826879.3999999901</v>
      </c>
    </row>
    <row r="267" spans="1:7" ht="15.75" x14ac:dyDescent="0.3">
      <c r="A267" s="30">
        <v>41792</v>
      </c>
      <c r="B267" s="50">
        <v>329</v>
      </c>
      <c r="C267" s="17" t="s">
        <v>51</v>
      </c>
      <c r="D267" s="19">
        <f t="shared" si="7"/>
        <v>7826879.3999999901</v>
      </c>
      <c r="E267" s="18"/>
      <c r="F267" s="48">
        <v>38.64</v>
      </c>
      <c r="G267" s="29">
        <f t="shared" si="8"/>
        <v>7826840.7599999905</v>
      </c>
    </row>
    <row r="268" spans="1:7" ht="15.75" x14ac:dyDescent="0.3">
      <c r="A268" s="30">
        <v>41792</v>
      </c>
      <c r="B268" s="50">
        <v>330</v>
      </c>
      <c r="C268" s="17" t="s">
        <v>29</v>
      </c>
      <c r="D268" s="19">
        <f t="shared" si="7"/>
        <v>7826840.7599999905</v>
      </c>
      <c r="E268" s="18"/>
      <c r="F268" s="48">
        <v>1022.5</v>
      </c>
      <c r="G268" s="29">
        <f t="shared" si="8"/>
        <v>7825818.2599999905</v>
      </c>
    </row>
    <row r="269" spans="1:7" ht="15.75" x14ac:dyDescent="0.3">
      <c r="A269" s="30">
        <v>41792</v>
      </c>
      <c r="B269" s="50">
        <v>331</v>
      </c>
      <c r="C269" s="17" t="s">
        <v>39</v>
      </c>
      <c r="D269" s="19">
        <f t="shared" si="7"/>
        <v>7825818.2599999905</v>
      </c>
      <c r="E269" s="18"/>
      <c r="F269" s="48">
        <v>668.5</v>
      </c>
      <c r="G269" s="29">
        <f t="shared" si="8"/>
        <v>7825149.7599999905</v>
      </c>
    </row>
    <row r="270" spans="1:7" ht="15.75" x14ac:dyDescent="0.3">
      <c r="A270" s="30">
        <v>41792</v>
      </c>
      <c r="B270" s="50">
        <v>332</v>
      </c>
      <c r="C270" s="17" t="s">
        <v>65</v>
      </c>
      <c r="D270" s="19">
        <f t="shared" si="7"/>
        <v>7825149.7599999905</v>
      </c>
      <c r="E270" s="18"/>
      <c r="F270" s="48">
        <v>1821.51</v>
      </c>
      <c r="G270" s="29">
        <f t="shared" si="8"/>
        <v>7823328.2499999907</v>
      </c>
    </row>
    <row r="271" spans="1:7" ht="15.75" x14ac:dyDescent="0.3">
      <c r="A271" s="30">
        <v>41792</v>
      </c>
      <c r="B271" s="50">
        <v>333</v>
      </c>
      <c r="C271" s="17" t="s">
        <v>30</v>
      </c>
      <c r="D271" s="19">
        <f t="shared" si="7"/>
        <v>7823328.2499999907</v>
      </c>
      <c r="E271" s="18"/>
      <c r="F271" s="48">
        <v>1439</v>
      </c>
      <c r="G271" s="29">
        <f t="shared" si="8"/>
        <v>7821889.2499999907</v>
      </c>
    </row>
    <row r="272" spans="1:7" ht="15.75" x14ac:dyDescent="0.3">
      <c r="A272" s="30">
        <v>41792</v>
      </c>
      <c r="B272" s="50">
        <v>334</v>
      </c>
      <c r="C272" s="17" t="s">
        <v>39</v>
      </c>
      <c r="D272" s="19">
        <f t="shared" si="7"/>
        <v>7821889.2499999907</v>
      </c>
      <c r="E272" s="18"/>
      <c r="F272" s="48">
        <v>3473.7</v>
      </c>
      <c r="G272" s="29">
        <f t="shared" si="8"/>
        <v>7818415.5499999905</v>
      </c>
    </row>
    <row r="273" spans="1:7" ht="15.75" x14ac:dyDescent="0.3">
      <c r="A273" s="30">
        <v>41792</v>
      </c>
      <c r="B273" s="50">
        <v>335</v>
      </c>
      <c r="C273" s="17" t="s">
        <v>16</v>
      </c>
      <c r="D273" s="19">
        <f t="shared" si="7"/>
        <v>7818415.5499999905</v>
      </c>
      <c r="E273" s="18"/>
      <c r="F273" s="48">
        <v>1275</v>
      </c>
      <c r="G273" s="29">
        <f t="shared" si="8"/>
        <v>7817140.5499999905</v>
      </c>
    </row>
    <row r="274" spans="1:7" ht="15.75" x14ac:dyDescent="0.3">
      <c r="A274" s="30">
        <v>41792</v>
      </c>
      <c r="B274" s="50">
        <v>336</v>
      </c>
      <c r="C274" s="17" t="s">
        <v>4</v>
      </c>
      <c r="D274" s="19">
        <f t="shared" si="7"/>
        <v>7817140.5499999905</v>
      </c>
      <c r="E274" s="18"/>
      <c r="F274" s="48">
        <v>7781.23</v>
      </c>
      <c r="G274" s="29">
        <f t="shared" si="8"/>
        <v>7809359.3199999901</v>
      </c>
    </row>
    <row r="275" spans="1:7" ht="15.75" x14ac:dyDescent="0.3">
      <c r="A275" s="30">
        <v>41792</v>
      </c>
      <c r="B275" s="50">
        <v>337</v>
      </c>
      <c r="C275" s="17" t="s">
        <v>4</v>
      </c>
      <c r="D275" s="19">
        <f t="shared" si="7"/>
        <v>7809359.3199999901</v>
      </c>
      <c r="E275" s="18"/>
      <c r="F275" s="48">
        <v>601.83000000000004</v>
      </c>
      <c r="G275" s="29">
        <f t="shared" si="8"/>
        <v>7808757.48999999</v>
      </c>
    </row>
    <row r="276" spans="1:7" ht="15.75" x14ac:dyDescent="0.3">
      <c r="A276" s="30">
        <v>41792</v>
      </c>
      <c r="B276" s="50">
        <v>338</v>
      </c>
      <c r="C276" s="17" t="s">
        <v>56</v>
      </c>
      <c r="D276" s="19">
        <f t="shared" si="7"/>
        <v>7808757.48999999</v>
      </c>
      <c r="E276" s="18"/>
      <c r="F276" s="48">
        <v>20378.97</v>
      </c>
      <c r="G276" s="29">
        <f t="shared" si="8"/>
        <v>7788378.5199999902</v>
      </c>
    </row>
    <row r="277" spans="1:7" ht="15.75" x14ac:dyDescent="0.3">
      <c r="A277" s="30">
        <v>41792</v>
      </c>
      <c r="B277" s="50">
        <v>339</v>
      </c>
      <c r="C277" s="17" t="s">
        <v>57</v>
      </c>
      <c r="D277" s="19">
        <f t="shared" si="7"/>
        <v>7788378.5199999902</v>
      </c>
      <c r="E277" s="18"/>
      <c r="F277" s="48">
        <v>1654.65</v>
      </c>
      <c r="G277" s="29">
        <f t="shared" si="8"/>
        <v>7786723.8699999899</v>
      </c>
    </row>
    <row r="278" spans="1:7" ht="15.75" x14ac:dyDescent="0.3">
      <c r="A278" s="30">
        <v>41814</v>
      </c>
      <c r="B278" s="50">
        <v>340</v>
      </c>
      <c r="C278" s="17" t="s">
        <v>29</v>
      </c>
      <c r="D278" s="19">
        <f t="shared" si="7"/>
        <v>7786723.8699999899</v>
      </c>
      <c r="E278" s="18"/>
      <c r="F278" s="48">
        <v>1631.17</v>
      </c>
      <c r="G278" s="29">
        <f t="shared" si="8"/>
        <v>7785092.6999999899</v>
      </c>
    </row>
    <row r="279" spans="1:7" ht="15.75" x14ac:dyDescent="0.3">
      <c r="A279" s="30">
        <v>41814</v>
      </c>
      <c r="B279" s="50">
        <v>341</v>
      </c>
      <c r="C279" s="17" t="s">
        <v>42</v>
      </c>
      <c r="D279" s="19">
        <f t="shared" si="7"/>
        <v>7785092.6999999899</v>
      </c>
      <c r="E279" s="18"/>
      <c r="F279" s="48">
        <v>176044.13</v>
      </c>
      <c r="G279" s="29">
        <f t="shared" si="8"/>
        <v>7609048.5699999901</v>
      </c>
    </row>
    <row r="280" spans="1:7" ht="15.75" x14ac:dyDescent="0.3">
      <c r="A280" s="30">
        <v>41814</v>
      </c>
      <c r="B280" s="50">
        <v>342</v>
      </c>
      <c r="C280" s="17" t="s">
        <v>36</v>
      </c>
      <c r="D280" s="19">
        <f t="shared" si="7"/>
        <v>7609048.5699999901</v>
      </c>
      <c r="E280" s="18"/>
      <c r="F280" s="48">
        <v>83686.38</v>
      </c>
      <c r="G280" s="29">
        <f t="shared" si="8"/>
        <v>7525362.1899999902</v>
      </c>
    </row>
    <row r="281" spans="1:7" ht="15.75" x14ac:dyDescent="0.3">
      <c r="A281" s="30">
        <v>41814</v>
      </c>
      <c r="B281" s="50">
        <v>343</v>
      </c>
      <c r="C281" s="17" t="s">
        <v>49</v>
      </c>
      <c r="D281" s="19">
        <f t="shared" si="7"/>
        <v>7525362.1899999902</v>
      </c>
      <c r="E281" s="18"/>
      <c r="F281" s="48">
        <v>18828</v>
      </c>
      <c r="G281" s="29">
        <f t="shared" si="8"/>
        <v>7506534.1899999902</v>
      </c>
    </row>
    <row r="282" spans="1:7" ht="15.75" x14ac:dyDescent="0.3">
      <c r="A282" s="30">
        <v>41814</v>
      </c>
      <c r="B282" s="50">
        <v>344</v>
      </c>
      <c r="C282" s="17" t="s">
        <v>35</v>
      </c>
      <c r="D282" s="19">
        <f t="shared" si="7"/>
        <v>7506534.1899999902</v>
      </c>
      <c r="E282" s="18"/>
      <c r="F282" s="48">
        <v>351168</v>
      </c>
      <c r="G282" s="29">
        <f t="shared" si="8"/>
        <v>7155366.1899999902</v>
      </c>
    </row>
    <row r="283" spans="1:7" ht="15.75" x14ac:dyDescent="0.3">
      <c r="A283" s="30">
        <v>41814</v>
      </c>
      <c r="B283" s="50">
        <v>345</v>
      </c>
      <c r="C283" s="17" t="s">
        <v>66</v>
      </c>
      <c r="D283" s="19">
        <f t="shared" si="7"/>
        <v>7155366.1899999902</v>
      </c>
      <c r="E283" s="18"/>
      <c r="F283" s="48">
        <v>909.48</v>
      </c>
      <c r="G283" s="29">
        <f t="shared" si="8"/>
        <v>7154456.7099999897</v>
      </c>
    </row>
    <row r="284" spans="1:7" ht="15.75" x14ac:dyDescent="0.3">
      <c r="A284" s="30">
        <v>41814</v>
      </c>
      <c r="B284" s="50">
        <v>346</v>
      </c>
      <c r="C284" s="17" t="s">
        <v>60</v>
      </c>
      <c r="D284" s="19">
        <f t="shared" si="7"/>
        <v>7154456.7099999897</v>
      </c>
      <c r="E284" s="18"/>
      <c r="F284" s="48">
        <v>1636.43</v>
      </c>
      <c r="G284" s="29">
        <f t="shared" si="8"/>
        <v>7152820.27999999</v>
      </c>
    </row>
    <row r="285" spans="1:7" ht="15.75" x14ac:dyDescent="0.3">
      <c r="A285" s="30">
        <v>41814</v>
      </c>
      <c r="B285" s="50">
        <v>347</v>
      </c>
      <c r="C285" s="17" t="s">
        <v>67</v>
      </c>
      <c r="D285" s="19">
        <f t="shared" si="7"/>
        <v>7152820.27999999</v>
      </c>
      <c r="E285" s="18"/>
      <c r="F285" s="48">
        <v>3466.6</v>
      </c>
      <c r="G285" s="29">
        <f t="shared" si="8"/>
        <v>7149353.6799999904</v>
      </c>
    </row>
    <row r="286" spans="1:7" ht="15.75" x14ac:dyDescent="0.3">
      <c r="A286" s="30">
        <v>41814</v>
      </c>
      <c r="B286" s="50">
        <v>348</v>
      </c>
      <c r="C286" s="17" t="s">
        <v>39</v>
      </c>
      <c r="D286" s="19">
        <f t="shared" si="7"/>
        <v>7149353.6799999904</v>
      </c>
      <c r="E286" s="18"/>
      <c r="F286" s="48">
        <v>197.7</v>
      </c>
      <c r="G286" s="29">
        <f t="shared" si="8"/>
        <v>7149155.9799999902</v>
      </c>
    </row>
    <row r="287" spans="1:7" ht="15.75" x14ac:dyDescent="0.3">
      <c r="A287" s="30">
        <v>41814</v>
      </c>
      <c r="B287" s="50">
        <v>349</v>
      </c>
      <c r="C287" s="17" t="s">
        <v>36</v>
      </c>
      <c r="D287" s="19">
        <f t="shared" si="7"/>
        <v>7149155.9799999902</v>
      </c>
      <c r="E287" s="18"/>
      <c r="F287" s="48">
        <v>23331.24</v>
      </c>
      <c r="G287" s="29">
        <f t="shared" si="8"/>
        <v>7125824.73999999</v>
      </c>
    </row>
    <row r="288" spans="1:7" ht="15.75" x14ac:dyDescent="0.3">
      <c r="A288" s="30">
        <v>41814</v>
      </c>
      <c r="B288" s="50">
        <v>350</v>
      </c>
      <c r="C288" s="17" t="s">
        <v>41</v>
      </c>
      <c r="D288" s="19">
        <f t="shared" si="7"/>
        <v>7125824.73999999</v>
      </c>
      <c r="E288" s="18"/>
      <c r="F288" s="48">
        <v>1233.3</v>
      </c>
      <c r="G288" s="29">
        <f t="shared" si="8"/>
        <v>7124591.4399999902</v>
      </c>
    </row>
    <row r="289" spans="1:7" ht="15.75" x14ac:dyDescent="0.3">
      <c r="A289" s="30">
        <v>41814</v>
      </c>
      <c r="B289" s="50">
        <v>351</v>
      </c>
      <c r="C289" s="17" t="s">
        <v>16</v>
      </c>
      <c r="D289" s="19">
        <f t="shared" si="7"/>
        <v>7124591.4399999902</v>
      </c>
      <c r="E289" s="18"/>
      <c r="F289" s="48">
        <v>1862.5</v>
      </c>
      <c r="G289" s="29">
        <f t="shared" si="8"/>
        <v>7122728.9399999902</v>
      </c>
    </row>
    <row r="290" spans="1:7" ht="15.75" x14ac:dyDescent="0.3">
      <c r="A290" s="30">
        <v>41814</v>
      </c>
      <c r="B290" s="50">
        <v>352</v>
      </c>
      <c r="C290" s="17" t="s">
        <v>57</v>
      </c>
      <c r="D290" s="19">
        <f t="shared" si="7"/>
        <v>7122728.9399999902</v>
      </c>
      <c r="E290" s="18"/>
      <c r="F290" s="48">
        <v>2860.65</v>
      </c>
      <c r="G290" s="29">
        <f t="shared" si="8"/>
        <v>7119868.2899999898</v>
      </c>
    </row>
    <row r="291" spans="1:7" ht="15.75" x14ac:dyDescent="0.3">
      <c r="A291" s="30">
        <v>41817</v>
      </c>
      <c r="B291" s="50">
        <v>353</v>
      </c>
      <c r="C291" s="17" t="s">
        <v>17</v>
      </c>
      <c r="D291" s="19">
        <f t="shared" si="7"/>
        <v>7119868.2899999898</v>
      </c>
      <c r="E291" s="18"/>
      <c r="F291" s="48">
        <v>3510</v>
      </c>
      <c r="G291" s="29">
        <f t="shared" si="8"/>
        <v>7116358.2899999898</v>
      </c>
    </row>
    <row r="292" spans="1:7" ht="15.75" x14ac:dyDescent="0.3">
      <c r="A292" s="30">
        <v>41817</v>
      </c>
      <c r="B292" s="50">
        <v>354</v>
      </c>
      <c r="C292" s="17" t="s">
        <v>48</v>
      </c>
      <c r="D292" s="19">
        <f t="shared" si="7"/>
        <v>7116358.2899999898</v>
      </c>
      <c r="E292" s="18"/>
      <c r="F292" s="48">
        <v>7188.06</v>
      </c>
      <c r="G292" s="29">
        <f t="shared" si="8"/>
        <v>7109170.2299999902</v>
      </c>
    </row>
    <row r="293" spans="1:7" ht="15.75" x14ac:dyDescent="0.3">
      <c r="A293" s="30">
        <v>41820</v>
      </c>
      <c r="B293" s="50" t="s">
        <v>43</v>
      </c>
      <c r="C293" s="17" t="s">
        <v>44</v>
      </c>
      <c r="D293" s="19">
        <f t="shared" si="7"/>
        <v>7109170.2299999902</v>
      </c>
      <c r="E293" s="18">
        <f>6375+22.12-1172.67-505.12</f>
        <v>4719.33</v>
      </c>
      <c r="F293" s="48"/>
      <c r="G293" s="29">
        <f t="shared" si="8"/>
        <v>7113889.5599999903</v>
      </c>
    </row>
    <row r="294" spans="1:7" ht="15.75" x14ac:dyDescent="0.3">
      <c r="A294" s="30">
        <v>41843</v>
      </c>
      <c r="B294" s="50">
        <v>355</v>
      </c>
      <c r="C294" s="17" t="s">
        <v>36</v>
      </c>
      <c r="D294" s="19">
        <f t="shared" si="7"/>
        <v>7113889.5599999903</v>
      </c>
      <c r="E294" s="18"/>
      <c r="F294" s="48">
        <v>74764.33</v>
      </c>
      <c r="G294" s="29">
        <f t="shared" si="8"/>
        <v>7039125.2299999902</v>
      </c>
    </row>
    <row r="295" spans="1:7" ht="15.75" x14ac:dyDescent="0.3">
      <c r="A295" s="30">
        <v>41843</v>
      </c>
      <c r="B295" s="50">
        <v>356</v>
      </c>
      <c r="C295" s="17" t="s">
        <v>41</v>
      </c>
      <c r="D295" s="19">
        <f t="shared" si="7"/>
        <v>7039125.2299999902</v>
      </c>
      <c r="E295" s="18"/>
      <c r="F295" s="48">
        <v>65114.19</v>
      </c>
      <c r="G295" s="29">
        <f t="shared" si="8"/>
        <v>6974011.0399999898</v>
      </c>
    </row>
    <row r="296" spans="1:7" ht="15.75" x14ac:dyDescent="0.3">
      <c r="A296" s="30">
        <v>41843</v>
      </c>
      <c r="B296" s="50">
        <v>357</v>
      </c>
      <c r="C296" s="17" t="s">
        <v>35</v>
      </c>
      <c r="D296" s="19">
        <f t="shared" si="7"/>
        <v>6974011.0399999898</v>
      </c>
      <c r="E296" s="18"/>
      <c r="F296" s="48">
        <v>198027</v>
      </c>
      <c r="G296" s="29">
        <f t="shared" si="8"/>
        <v>6775984.0399999898</v>
      </c>
    </row>
    <row r="297" spans="1:7" ht="15.75" x14ac:dyDescent="0.3">
      <c r="A297" s="30">
        <v>41843</v>
      </c>
      <c r="B297" s="50">
        <v>358</v>
      </c>
      <c r="C297" s="17" t="s">
        <v>42</v>
      </c>
      <c r="D297" s="19">
        <f t="shared" si="7"/>
        <v>6775984.0399999898</v>
      </c>
      <c r="E297" s="18"/>
      <c r="F297" s="48">
        <v>4560</v>
      </c>
      <c r="G297" s="29">
        <f t="shared" si="8"/>
        <v>6771424.0399999898</v>
      </c>
    </row>
    <row r="298" spans="1:7" ht="15.75" x14ac:dyDescent="0.3">
      <c r="A298" s="30">
        <v>41843</v>
      </c>
      <c r="B298" s="50">
        <v>359</v>
      </c>
      <c r="C298" s="17" t="s">
        <v>4</v>
      </c>
      <c r="D298" s="19">
        <f t="shared" si="7"/>
        <v>6771424.0399999898</v>
      </c>
      <c r="E298" s="18"/>
      <c r="F298" s="48">
        <v>657.19</v>
      </c>
      <c r="G298" s="29">
        <f t="shared" si="8"/>
        <v>6770766.8499999894</v>
      </c>
    </row>
    <row r="299" spans="1:7" ht="15.75" x14ac:dyDescent="0.3">
      <c r="A299" s="30">
        <v>41843</v>
      </c>
      <c r="B299" s="50">
        <v>360</v>
      </c>
      <c r="C299" s="17" t="s">
        <v>4</v>
      </c>
      <c r="D299" s="19">
        <f t="shared" si="7"/>
        <v>6770766.8499999894</v>
      </c>
      <c r="E299" s="18"/>
      <c r="F299" s="48">
        <v>7777.84</v>
      </c>
      <c r="G299" s="29">
        <f t="shared" si="8"/>
        <v>6762989.0099999895</v>
      </c>
    </row>
    <row r="300" spans="1:7" ht="15.75" x14ac:dyDescent="0.3">
      <c r="A300" s="30">
        <v>41843</v>
      </c>
      <c r="B300" s="50">
        <v>361</v>
      </c>
      <c r="C300" s="17" t="s">
        <v>68</v>
      </c>
      <c r="D300" s="19">
        <f t="shared" si="7"/>
        <v>6762989.0099999895</v>
      </c>
      <c r="E300" s="18"/>
      <c r="F300" s="48">
        <v>13139</v>
      </c>
      <c r="G300" s="29">
        <f t="shared" si="8"/>
        <v>6749850.0099999895</v>
      </c>
    </row>
    <row r="301" spans="1:7" ht="15.75" x14ac:dyDescent="0.3">
      <c r="A301" s="30">
        <v>41843</v>
      </c>
      <c r="B301" s="50">
        <v>362</v>
      </c>
      <c r="C301" s="17" t="s">
        <v>40</v>
      </c>
      <c r="D301" s="19">
        <f t="shared" si="7"/>
        <v>6749850.0099999895</v>
      </c>
      <c r="E301" s="18"/>
      <c r="F301" s="48">
        <v>196</v>
      </c>
      <c r="G301" s="29">
        <f t="shared" si="8"/>
        <v>6749654.0099999895</v>
      </c>
    </row>
    <row r="302" spans="1:7" ht="15.75" x14ac:dyDescent="0.3">
      <c r="A302" s="30">
        <v>41843</v>
      </c>
      <c r="B302" s="50">
        <v>363</v>
      </c>
      <c r="C302" s="17" t="s">
        <v>40</v>
      </c>
      <c r="D302" s="19">
        <f t="shared" si="7"/>
        <v>6749654.0099999895</v>
      </c>
      <c r="E302" s="18"/>
      <c r="F302" s="48">
        <v>196</v>
      </c>
      <c r="G302" s="29">
        <f t="shared" si="8"/>
        <v>6749458.0099999895</v>
      </c>
    </row>
    <row r="303" spans="1:7" ht="15.75" x14ac:dyDescent="0.3">
      <c r="A303" s="30">
        <v>41843</v>
      </c>
      <c r="B303" s="50">
        <v>364</v>
      </c>
      <c r="C303" s="17" t="s">
        <v>4</v>
      </c>
      <c r="D303" s="19">
        <f t="shared" si="7"/>
        <v>6749458.0099999895</v>
      </c>
      <c r="E303" s="18"/>
      <c r="F303" s="48">
        <v>7769.41</v>
      </c>
      <c r="G303" s="29">
        <f t="shared" si="8"/>
        <v>6741688.5999999894</v>
      </c>
    </row>
    <row r="304" spans="1:7" ht="15.75" x14ac:dyDescent="0.3">
      <c r="A304" s="30">
        <v>41843</v>
      </c>
      <c r="B304" s="50">
        <v>365</v>
      </c>
      <c r="C304" s="17" t="s">
        <v>69</v>
      </c>
      <c r="D304" s="19">
        <f t="shared" si="7"/>
        <v>6741688.5999999894</v>
      </c>
      <c r="E304" s="18"/>
      <c r="F304" s="48">
        <v>6500</v>
      </c>
      <c r="G304" s="29">
        <f t="shared" si="8"/>
        <v>6735188.5999999894</v>
      </c>
    </row>
    <row r="305" spans="1:7" ht="15.75" x14ac:dyDescent="0.3">
      <c r="A305" s="30">
        <v>41843</v>
      </c>
      <c r="B305" s="50">
        <v>366</v>
      </c>
      <c r="C305" s="17" t="s">
        <v>29</v>
      </c>
      <c r="D305" s="19">
        <f t="shared" si="7"/>
        <v>6735188.5999999894</v>
      </c>
      <c r="E305" s="18"/>
      <c r="F305" s="48">
        <v>1650</v>
      </c>
      <c r="G305" s="29">
        <f t="shared" si="8"/>
        <v>6733538.5999999894</v>
      </c>
    </row>
    <row r="306" spans="1:7" ht="15.75" x14ac:dyDescent="0.3">
      <c r="A306" s="30">
        <v>41843</v>
      </c>
      <c r="B306" s="50">
        <v>367</v>
      </c>
      <c r="C306" s="17" t="s">
        <v>16</v>
      </c>
      <c r="D306" s="19">
        <f t="shared" si="7"/>
        <v>6733538.5999999894</v>
      </c>
      <c r="E306" s="18"/>
      <c r="F306" s="48">
        <v>400</v>
      </c>
      <c r="G306" s="29">
        <f t="shared" si="8"/>
        <v>6733138.5999999894</v>
      </c>
    </row>
    <row r="307" spans="1:7" ht="15.75" x14ac:dyDescent="0.3">
      <c r="A307" s="30">
        <v>41843</v>
      </c>
      <c r="B307" s="50">
        <v>368</v>
      </c>
      <c r="C307" s="17" t="s">
        <v>59</v>
      </c>
      <c r="D307" s="19">
        <f t="shared" si="7"/>
        <v>6733138.5999999894</v>
      </c>
      <c r="E307" s="18"/>
      <c r="F307" s="48">
        <v>2040.42</v>
      </c>
      <c r="G307" s="29">
        <f t="shared" si="8"/>
        <v>6731098.1799999895</v>
      </c>
    </row>
    <row r="308" spans="1:7" ht="15.75" x14ac:dyDescent="0.3">
      <c r="A308" s="30">
        <v>41843</v>
      </c>
      <c r="B308" s="50">
        <v>369</v>
      </c>
      <c r="C308" s="17" t="s">
        <v>51</v>
      </c>
      <c r="D308" s="19">
        <f t="shared" si="7"/>
        <v>6731098.1799999895</v>
      </c>
      <c r="E308" s="18"/>
      <c r="F308" s="48">
        <v>33.6</v>
      </c>
      <c r="G308" s="29">
        <f t="shared" si="8"/>
        <v>6731064.5799999898</v>
      </c>
    </row>
    <row r="309" spans="1:7" ht="15.75" x14ac:dyDescent="0.3">
      <c r="A309" s="30">
        <v>41843</v>
      </c>
      <c r="B309" s="50">
        <v>370</v>
      </c>
      <c r="C309" s="17" t="s">
        <v>17</v>
      </c>
      <c r="D309" s="19">
        <f t="shared" si="7"/>
        <v>6731064.5799999898</v>
      </c>
      <c r="E309" s="18"/>
      <c r="F309" s="48">
        <v>4088.34</v>
      </c>
      <c r="G309" s="29">
        <f t="shared" si="8"/>
        <v>6726976.23999999</v>
      </c>
    </row>
    <row r="310" spans="1:7" ht="15.75" x14ac:dyDescent="0.3">
      <c r="A310" s="30">
        <v>41843</v>
      </c>
      <c r="B310" s="50">
        <v>371</v>
      </c>
      <c r="C310" s="17" t="s">
        <v>57</v>
      </c>
      <c r="D310" s="19">
        <f t="shared" si="7"/>
        <v>6726976.23999999</v>
      </c>
      <c r="E310" s="18"/>
      <c r="F310" s="48">
        <v>489.15</v>
      </c>
      <c r="G310" s="29">
        <f t="shared" si="8"/>
        <v>6726487.0899999896</v>
      </c>
    </row>
    <row r="311" spans="1:7" ht="15.75" x14ac:dyDescent="0.3">
      <c r="A311" s="30">
        <v>41843</v>
      </c>
      <c r="B311" s="50">
        <v>372</v>
      </c>
      <c r="C311" s="17" t="s">
        <v>36</v>
      </c>
      <c r="D311" s="19">
        <f t="shared" si="7"/>
        <v>6726487.0899999896</v>
      </c>
      <c r="E311" s="18"/>
      <c r="F311" s="48">
        <v>38686.67</v>
      </c>
      <c r="G311" s="29">
        <f t="shared" ref="G311:G375" si="9">SUM(D311+E311-F311)</f>
        <v>6687800.4199999897</v>
      </c>
    </row>
    <row r="312" spans="1:7" ht="15.75" x14ac:dyDescent="0.3">
      <c r="A312" s="30">
        <v>41851</v>
      </c>
      <c r="B312" s="50" t="s">
        <v>43</v>
      </c>
      <c r="C312" s="17" t="s">
        <v>44</v>
      </c>
      <c r="D312" s="19">
        <f t="shared" si="7"/>
        <v>6687800.4199999897</v>
      </c>
      <c r="E312" s="18">
        <v>4387.41</v>
      </c>
      <c r="F312" s="48"/>
      <c r="G312" s="29">
        <f t="shared" si="9"/>
        <v>6692187.8299999898</v>
      </c>
    </row>
    <row r="313" spans="1:7" ht="15.75" x14ac:dyDescent="0.3">
      <c r="A313" s="30">
        <v>41858</v>
      </c>
      <c r="B313" s="50">
        <v>373</v>
      </c>
      <c r="C313" s="17" t="s">
        <v>4</v>
      </c>
      <c r="D313" s="19">
        <f t="shared" si="7"/>
        <v>6692187.8299999898</v>
      </c>
      <c r="E313" s="18"/>
      <c r="F313" s="48">
        <v>300.51</v>
      </c>
      <c r="G313" s="29">
        <f t="shared" si="9"/>
        <v>6691887.3199999901</v>
      </c>
    </row>
    <row r="314" spans="1:7" ht="15.75" x14ac:dyDescent="0.3">
      <c r="A314" s="30">
        <v>41858</v>
      </c>
      <c r="B314" s="50">
        <v>374</v>
      </c>
      <c r="C314" s="17" t="s">
        <v>4</v>
      </c>
      <c r="D314" s="19">
        <f t="shared" si="7"/>
        <v>6691887.3199999901</v>
      </c>
      <c r="E314" s="18"/>
      <c r="F314" s="48">
        <v>7782.88</v>
      </c>
      <c r="G314" s="29">
        <f t="shared" si="9"/>
        <v>6684104.4399999902</v>
      </c>
    </row>
    <row r="315" spans="1:7" ht="15.75" x14ac:dyDescent="0.3">
      <c r="A315" s="30">
        <v>41858</v>
      </c>
      <c r="B315" s="50">
        <v>375</v>
      </c>
      <c r="C315" s="17" t="s">
        <v>29</v>
      </c>
      <c r="D315" s="19">
        <f t="shared" si="7"/>
        <v>6684104.4399999902</v>
      </c>
      <c r="E315" s="18"/>
      <c r="F315" s="48">
        <v>1022.5</v>
      </c>
      <c r="G315" s="29">
        <f t="shared" si="9"/>
        <v>6683081.9399999902</v>
      </c>
    </row>
    <row r="316" spans="1:7" ht="15.75" x14ac:dyDescent="0.3">
      <c r="A316" s="30">
        <v>41858</v>
      </c>
      <c r="B316" s="50">
        <v>376</v>
      </c>
      <c r="C316" s="17" t="s">
        <v>16</v>
      </c>
      <c r="D316" s="19">
        <f t="shared" si="7"/>
        <v>6683081.9399999902</v>
      </c>
      <c r="E316" s="18"/>
      <c r="F316" s="48">
        <v>187.5</v>
      </c>
      <c r="G316" s="29">
        <f t="shared" si="9"/>
        <v>6682894.4399999902</v>
      </c>
    </row>
    <row r="317" spans="1:7" ht="15.75" x14ac:dyDescent="0.3">
      <c r="A317" s="30">
        <v>41858</v>
      </c>
      <c r="B317" s="50">
        <v>377</v>
      </c>
      <c r="C317" s="17" t="s">
        <v>41</v>
      </c>
      <c r="D317" s="19">
        <f t="shared" si="7"/>
        <v>6682894.4399999902</v>
      </c>
      <c r="E317" s="18"/>
      <c r="F317" s="48">
        <v>6948.3</v>
      </c>
      <c r="G317" s="29">
        <f t="shared" si="9"/>
        <v>6675946.1399999904</v>
      </c>
    </row>
    <row r="318" spans="1:7" ht="15.75" x14ac:dyDescent="0.3">
      <c r="A318" s="30">
        <v>41858</v>
      </c>
      <c r="B318" s="50">
        <v>378</v>
      </c>
      <c r="C318" s="17" t="s">
        <v>17</v>
      </c>
      <c r="D318" s="19">
        <f t="shared" si="7"/>
        <v>6675946.1399999904</v>
      </c>
      <c r="E318" s="18"/>
      <c r="F318" s="48">
        <v>810</v>
      </c>
      <c r="G318" s="29">
        <f t="shared" si="9"/>
        <v>6675136.1399999904</v>
      </c>
    </row>
    <row r="319" spans="1:7" ht="15.75" x14ac:dyDescent="0.3">
      <c r="A319" s="30">
        <v>41873</v>
      </c>
      <c r="B319" s="50"/>
      <c r="C319" s="17" t="s">
        <v>70</v>
      </c>
      <c r="D319" s="19">
        <f t="shared" si="7"/>
        <v>6675136.1399999904</v>
      </c>
      <c r="E319" s="18"/>
      <c r="F319" s="48">
        <v>-10</v>
      </c>
      <c r="G319" s="29">
        <f t="shared" si="9"/>
        <v>6675146.1399999904</v>
      </c>
    </row>
    <row r="320" spans="1:7" ht="15.75" x14ac:dyDescent="0.3">
      <c r="A320" s="30">
        <v>41873</v>
      </c>
      <c r="B320" s="50">
        <v>379</v>
      </c>
      <c r="C320" s="17" t="s">
        <v>56</v>
      </c>
      <c r="D320" s="19">
        <f t="shared" si="7"/>
        <v>6675146.1399999904</v>
      </c>
      <c r="E320" s="18"/>
      <c r="F320" s="48">
        <v>18945.09</v>
      </c>
      <c r="G320" s="29">
        <f t="shared" si="9"/>
        <v>6656201.0499999905</v>
      </c>
    </row>
    <row r="321" spans="1:7" ht="15.75" x14ac:dyDescent="0.3">
      <c r="A321" s="30">
        <v>41873</v>
      </c>
      <c r="B321" s="50">
        <v>380</v>
      </c>
      <c r="C321" s="17" t="s">
        <v>36</v>
      </c>
      <c r="D321" s="19">
        <f t="shared" si="7"/>
        <v>6656201.0499999905</v>
      </c>
      <c r="E321" s="18"/>
      <c r="F321" s="48">
        <v>25880</v>
      </c>
      <c r="G321" s="29">
        <f t="shared" si="9"/>
        <v>6630321.0499999905</v>
      </c>
    </row>
    <row r="322" spans="1:7" ht="15.75" x14ac:dyDescent="0.3">
      <c r="A322" s="30">
        <v>41873</v>
      </c>
      <c r="B322" s="50">
        <v>381</v>
      </c>
      <c r="C322" s="17" t="s">
        <v>49</v>
      </c>
      <c r="D322" s="19">
        <f t="shared" si="7"/>
        <v>6630321.0499999905</v>
      </c>
      <c r="E322" s="18"/>
      <c r="F322" s="48">
        <v>9661.5</v>
      </c>
      <c r="G322" s="29">
        <f t="shared" si="9"/>
        <v>6620659.5499999905</v>
      </c>
    </row>
    <row r="323" spans="1:7" ht="15.75" x14ac:dyDescent="0.3">
      <c r="A323" s="30">
        <v>41873</v>
      </c>
      <c r="B323" s="50">
        <v>382</v>
      </c>
      <c r="C323" s="17" t="s">
        <v>35</v>
      </c>
      <c r="D323" s="19">
        <f t="shared" si="7"/>
        <v>6620659.5499999905</v>
      </c>
      <c r="E323" s="18"/>
      <c r="F323" s="48">
        <v>262416</v>
      </c>
      <c r="G323" s="29">
        <f t="shared" si="9"/>
        <v>6358243.5499999905</v>
      </c>
    </row>
    <row r="324" spans="1:7" ht="15.75" x14ac:dyDescent="0.3">
      <c r="A324" s="30">
        <v>41873</v>
      </c>
      <c r="B324" s="50">
        <v>383</v>
      </c>
      <c r="C324" s="17" t="s">
        <v>35</v>
      </c>
      <c r="D324" s="19">
        <f t="shared" si="7"/>
        <v>6358243.5499999905</v>
      </c>
      <c r="E324" s="18"/>
      <c r="F324" s="48">
        <v>167675</v>
      </c>
      <c r="G324" s="29">
        <f t="shared" si="9"/>
        <v>6190568.5499999905</v>
      </c>
    </row>
    <row r="325" spans="1:7" ht="15.75" x14ac:dyDescent="0.3">
      <c r="A325" s="30">
        <v>41873</v>
      </c>
      <c r="B325" s="50">
        <v>384</v>
      </c>
      <c r="C325" s="17" t="s">
        <v>42</v>
      </c>
      <c r="D325" s="19">
        <f t="shared" si="7"/>
        <v>6190568.5499999905</v>
      </c>
      <c r="E325" s="18"/>
      <c r="F325" s="48">
        <v>103784.13</v>
      </c>
      <c r="G325" s="29">
        <f t="shared" si="9"/>
        <v>6086784.4199999906</v>
      </c>
    </row>
    <row r="326" spans="1:7" ht="15.75" x14ac:dyDescent="0.3">
      <c r="A326" s="30">
        <v>41873</v>
      </c>
      <c r="B326" s="50">
        <v>385</v>
      </c>
      <c r="C326" s="17" t="s">
        <v>42</v>
      </c>
      <c r="D326" s="19">
        <f t="shared" si="7"/>
        <v>6086784.4199999906</v>
      </c>
      <c r="E326" s="18"/>
      <c r="F326" s="48">
        <v>114617.5</v>
      </c>
      <c r="G326" s="29">
        <f t="shared" si="9"/>
        <v>5972166.9199999906</v>
      </c>
    </row>
    <row r="327" spans="1:7" ht="15.75" x14ac:dyDescent="0.3">
      <c r="A327" s="30">
        <v>41873</v>
      </c>
      <c r="B327" s="50">
        <v>386</v>
      </c>
      <c r="C327" s="17" t="s">
        <v>41</v>
      </c>
      <c r="D327" s="19">
        <f t="shared" si="7"/>
        <v>5972166.9199999906</v>
      </c>
      <c r="E327" s="18"/>
      <c r="F327" s="48">
        <v>28102.9</v>
      </c>
      <c r="G327" s="29">
        <f t="shared" si="9"/>
        <v>5944064.0199999902</v>
      </c>
    </row>
    <row r="328" spans="1:7" ht="15.75" x14ac:dyDescent="0.3">
      <c r="A328" s="30">
        <v>41873</v>
      </c>
      <c r="B328" s="50">
        <v>387</v>
      </c>
      <c r="C328" s="17" t="s">
        <v>41</v>
      </c>
      <c r="D328" s="19">
        <f t="shared" si="7"/>
        <v>5944064.0199999902</v>
      </c>
      <c r="E328" s="18"/>
      <c r="F328" s="48">
        <v>15365.5</v>
      </c>
      <c r="G328" s="29">
        <f t="shared" si="9"/>
        <v>5928698.5199999902</v>
      </c>
    </row>
    <row r="329" spans="1:7" ht="15.75" x14ac:dyDescent="0.3">
      <c r="A329" s="30">
        <v>41873</v>
      </c>
      <c r="B329" s="50">
        <v>388</v>
      </c>
      <c r="C329" s="17" t="s">
        <v>36</v>
      </c>
      <c r="D329" s="19">
        <f t="shared" si="7"/>
        <v>5928698.5199999902</v>
      </c>
      <c r="E329" s="18"/>
      <c r="F329" s="48">
        <v>114967.8</v>
      </c>
      <c r="G329" s="29">
        <f t="shared" si="9"/>
        <v>5813730.7199999904</v>
      </c>
    </row>
    <row r="330" spans="1:7" ht="15.75" x14ac:dyDescent="0.3">
      <c r="A330" s="30">
        <v>41873</v>
      </c>
      <c r="B330" s="50">
        <v>389</v>
      </c>
      <c r="C330" s="17" t="s">
        <v>36</v>
      </c>
      <c r="D330" s="19">
        <f t="shared" si="7"/>
        <v>5813730.7199999904</v>
      </c>
      <c r="E330" s="18"/>
      <c r="F330" s="48">
        <v>67532.649999999994</v>
      </c>
      <c r="G330" s="29">
        <f t="shared" si="9"/>
        <v>5746198.0699999901</v>
      </c>
    </row>
    <row r="331" spans="1:7" ht="15.75" x14ac:dyDescent="0.3">
      <c r="A331" s="30">
        <v>41873</v>
      </c>
      <c r="B331" s="50">
        <v>390</v>
      </c>
      <c r="C331" s="17" t="s">
        <v>57</v>
      </c>
      <c r="D331" s="19">
        <f t="shared" si="7"/>
        <v>5746198.0699999901</v>
      </c>
      <c r="E331" s="18"/>
      <c r="F331" s="48">
        <v>11078.91</v>
      </c>
      <c r="G331" s="29">
        <f t="shared" si="9"/>
        <v>5735119.1599999899</v>
      </c>
    </row>
    <row r="332" spans="1:7" ht="15.75" x14ac:dyDescent="0.3">
      <c r="A332" s="30">
        <v>41873</v>
      </c>
      <c r="B332" s="50">
        <v>391</v>
      </c>
      <c r="C332" s="17" t="s">
        <v>37</v>
      </c>
      <c r="D332" s="19">
        <f t="shared" si="7"/>
        <v>5735119.1599999899</v>
      </c>
      <c r="E332" s="18"/>
      <c r="F332" s="48">
        <v>30042</v>
      </c>
      <c r="G332" s="29">
        <f t="shared" si="9"/>
        <v>5705077.1599999899</v>
      </c>
    </row>
    <row r="333" spans="1:7" ht="15.75" x14ac:dyDescent="0.3">
      <c r="A333" s="30">
        <v>41873</v>
      </c>
      <c r="B333" s="50">
        <v>392</v>
      </c>
      <c r="C333" s="17" t="s">
        <v>29</v>
      </c>
      <c r="D333" s="19">
        <f t="shared" si="7"/>
        <v>5705077.1599999899</v>
      </c>
      <c r="E333" s="18"/>
      <c r="F333" s="48">
        <v>412.5</v>
      </c>
      <c r="G333" s="29">
        <f t="shared" si="9"/>
        <v>5704664.6599999899</v>
      </c>
    </row>
    <row r="334" spans="1:7" ht="15.75" x14ac:dyDescent="0.3">
      <c r="A334" s="30">
        <v>41873</v>
      </c>
      <c r="B334" s="50">
        <v>393</v>
      </c>
      <c r="C334" s="17" t="s">
        <v>17</v>
      </c>
      <c r="D334" s="19">
        <f t="shared" si="7"/>
        <v>5704664.6599999899</v>
      </c>
      <c r="E334" s="18"/>
      <c r="F334" s="48">
        <v>320</v>
      </c>
      <c r="G334" s="29">
        <f t="shared" si="9"/>
        <v>5704344.6599999899</v>
      </c>
    </row>
    <row r="335" spans="1:7" ht="15.75" x14ac:dyDescent="0.3">
      <c r="A335" s="30">
        <v>41873</v>
      </c>
      <c r="B335" s="50">
        <v>394</v>
      </c>
      <c r="C335" s="17" t="s">
        <v>39</v>
      </c>
      <c r="D335" s="19">
        <f t="shared" si="7"/>
        <v>5704344.6599999899</v>
      </c>
      <c r="E335" s="18"/>
      <c r="F335" s="48">
        <v>1103.0999999999999</v>
      </c>
      <c r="G335" s="29">
        <f t="shared" si="9"/>
        <v>5703241.5599999903</v>
      </c>
    </row>
    <row r="336" spans="1:7" ht="15.75" x14ac:dyDescent="0.3">
      <c r="A336" s="30">
        <v>41873</v>
      </c>
      <c r="B336" s="50">
        <v>395</v>
      </c>
      <c r="C336" s="17" t="s">
        <v>41</v>
      </c>
      <c r="D336" s="19">
        <f t="shared" si="7"/>
        <v>5703241.5599999903</v>
      </c>
      <c r="E336" s="18"/>
      <c r="F336" s="48">
        <v>5320</v>
      </c>
      <c r="G336" s="29">
        <f t="shared" si="9"/>
        <v>5697921.5599999903</v>
      </c>
    </row>
    <row r="337" spans="1:7" ht="15.75" x14ac:dyDescent="0.3">
      <c r="A337" s="30">
        <v>41882</v>
      </c>
      <c r="B337" s="50" t="s">
        <v>43</v>
      </c>
      <c r="C337" s="17" t="s">
        <v>44</v>
      </c>
      <c r="D337" s="19">
        <f t="shared" si="7"/>
        <v>5697921.5599999903</v>
      </c>
      <c r="E337" s="18">
        <f>3500+41.83-143.21-275.25</f>
        <v>3123.37</v>
      </c>
      <c r="G337" s="29">
        <f t="shared" si="9"/>
        <v>5701044.9299999904</v>
      </c>
    </row>
    <row r="338" spans="1:7" ht="15.75" x14ac:dyDescent="0.3">
      <c r="A338" s="30">
        <v>41907</v>
      </c>
      <c r="B338" s="50">
        <v>396</v>
      </c>
      <c r="C338" s="17" t="s">
        <v>36</v>
      </c>
      <c r="D338" s="19">
        <f>G337</f>
        <v>5701044.9299999904</v>
      </c>
      <c r="E338" s="18"/>
      <c r="F338" s="48">
        <v>33832.35</v>
      </c>
      <c r="G338" s="29">
        <f t="shared" si="9"/>
        <v>5667212.5799999908</v>
      </c>
    </row>
    <row r="339" spans="1:7" ht="15.75" x14ac:dyDescent="0.3">
      <c r="A339" s="30">
        <v>41907</v>
      </c>
      <c r="B339" s="50">
        <v>397</v>
      </c>
      <c r="C339" s="17" t="s">
        <v>41</v>
      </c>
      <c r="D339" s="19">
        <f t="shared" si="7"/>
        <v>5667212.5799999908</v>
      </c>
      <c r="E339" s="18"/>
      <c r="F339" s="48">
        <v>2660</v>
      </c>
      <c r="G339" s="29">
        <f t="shared" si="9"/>
        <v>5664552.5799999908</v>
      </c>
    </row>
    <row r="340" spans="1:7" ht="15.75" x14ac:dyDescent="0.3">
      <c r="A340" s="30">
        <v>41907</v>
      </c>
      <c r="B340" s="50">
        <v>398</v>
      </c>
      <c r="C340" s="17" t="s">
        <v>35</v>
      </c>
      <c r="D340" s="19">
        <f t="shared" si="7"/>
        <v>5664552.5799999908</v>
      </c>
      <c r="E340" s="18"/>
      <c r="F340" s="48">
        <v>418931</v>
      </c>
      <c r="G340" s="29">
        <f t="shared" si="9"/>
        <v>5245621.5799999908</v>
      </c>
    </row>
    <row r="341" spans="1:7" ht="15.75" x14ac:dyDescent="0.3">
      <c r="A341" s="30">
        <v>41907</v>
      </c>
      <c r="B341" s="50">
        <v>399</v>
      </c>
      <c r="C341" s="17" t="s">
        <v>42</v>
      </c>
      <c r="D341" s="19">
        <f t="shared" si="7"/>
        <v>5245621.5799999908</v>
      </c>
      <c r="E341" s="18"/>
      <c r="F341" s="48">
        <v>32870</v>
      </c>
      <c r="G341" s="29">
        <f t="shared" si="9"/>
        <v>5212751.5799999908</v>
      </c>
    </row>
    <row r="342" spans="1:7" ht="15.75" x14ac:dyDescent="0.3">
      <c r="A342" s="30">
        <v>41907</v>
      </c>
      <c r="B342" s="50">
        <v>400</v>
      </c>
      <c r="C342" s="17" t="s">
        <v>41</v>
      </c>
      <c r="D342" s="19">
        <f t="shared" si="7"/>
        <v>5212751.5799999908</v>
      </c>
      <c r="E342" s="18"/>
      <c r="F342" s="48">
        <v>31155.26</v>
      </c>
      <c r="G342" s="29">
        <f t="shared" si="9"/>
        <v>5181596.319999991</v>
      </c>
    </row>
    <row r="343" spans="1:7" ht="15.75" x14ac:dyDescent="0.3">
      <c r="A343" s="30">
        <v>41907</v>
      </c>
      <c r="B343" s="50">
        <v>401</v>
      </c>
      <c r="C343" s="17" t="s">
        <v>36</v>
      </c>
      <c r="D343" s="19">
        <f t="shared" si="7"/>
        <v>5181596.319999991</v>
      </c>
      <c r="E343" s="18"/>
      <c r="F343" s="48">
        <v>99930.65</v>
      </c>
      <c r="G343" s="29">
        <f t="shared" si="9"/>
        <v>5081665.6699999906</v>
      </c>
    </row>
    <row r="344" spans="1:7" ht="15.75" x14ac:dyDescent="0.3">
      <c r="A344" s="30">
        <v>41907</v>
      </c>
      <c r="B344" s="50">
        <v>402</v>
      </c>
      <c r="C344" s="17" t="s">
        <v>49</v>
      </c>
      <c r="D344" s="19">
        <f t="shared" si="7"/>
        <v>5081665.6699999906</v>
      </c>
      <c r="E344" s="18"/>
      <c r="F344" s="48">
        <v>15178.5</v>
      </c>
      <c r="G344" s="29">
        <f t="shared" si="9"/>
        <v>5066487.1699999906</v>
      </c>
    </row>
    <row r="345" spans="1:7" ht="15.75" x14ac:dyDescent="0.3">
      <c r="A345" s="30">
        <v>41907</v>
      </c>
      <c r="B345" s="50">
        <v>403</v>
      </c>
      <c r="C345" s="17" t="s">
        <v>16</v>
      </c>
      <c r="D345" s="19">
        <f t="shared" si="7"/>
        <v>5066487.1699999906</v>
      </c>
      <c r="E345" s="18"/>
      <c r="F345" s="48">
        <v>125</v>
      </c>
      <c r="G345" s="29">
        <f t="shared" si="9"/>
        <v>5066362.1699999906</v>
      </c>
    </row>
    <row r="346" spans="1:7" ht="15.75" x14ac:dyDescent="0.3">
      <c r="A346" s="30">
        <v>41907</v>
      </c>
      <c r="B346" s="50">
        <v>404</v>
      </c>
      <c r="C346" s="17" t="s">
        <v>16</v>
      </c>
      <c r="D346" s="19">
        <f t="shared" si="7"/>
        <v>5066362.1699999906</v>
      </c>
      <c r="E346" s="18"/>
      <c r="F346" s="48">
        <v>192.5</v>
      </c>
      <c r="G346" s="29">
        <f t="shared" si="9"/>
        <v>5066169.6699999906</v>
      </c>
    </row>
    <row r="347" spans="1:7" ht="15.75" x14ac:dyDescent="0.3">
      <c r="A347" s="30">
        <v>41907</v>
      </c>
      <c r="B347" s="50">
        <v>405</v>
      </c>
      <c r="C347" s="17" t="s">
        <v>29</v>
      </c>
      <c r="D347" s="19">
        <f t="shared" si="7"/>
        <v>5066169.6699999906</v>
      </c>
      <c r="E347" s="18"/>
      <c r="F347" s="48">
        <v>591.66999999999996</v>
      </c>
      <c r="G347" s="29">
        <f t="shared" si="9"/>
        <v>5065577.9999999907</v>
      </c>
    </row>
    <row r="348" spans="1:7" ht="15.75" x14ac:dyDescent="0.3">
      <c r="A348" s="30">
        <v>41907</v>
      </c>
      <c r="B348" s="50">
        <v>406</v>
      </c>
      <c r="C348" s="17" t="s">
        <v>29</v>
      </c>
      <c r="D348" s="19">
        <f t="shared" si="7"/>
        <v>5065577.9999999907</v>
      </c>
      <c r="E348" s="18"/>
      <c r="F348" s="48">
        <v>1022.5</v>
      </c>
      <c r="G348" s="29">
        <f t="shared" si="9"/>
        <v>5064555.4999999907</v>
      </c>
    </row>
    <row r="349" spans="1:7" ht="15.75" x14ac:dyDescent="0.3">
      <c r="A349" s="30">
        <v>41907</v>
      </c>
      <c r="B349" s="50">
        <v>407</v>
      </c>
      <c r="C349" s="17" t="s">
        <v>17</v>
      </c>
      <c r="D349" s="19">
        <f t="shared" si="7"/>
        <v>5064555.4999999907</v>
      </c>
      <c r="E349" s="18"/>
      <c r="F349" s="48">
        <v>440</v>
      </c>
      <c r="G349" s="29">
        <f t="shared" si="9"/>
        <v>5064115.4999999907</v>
      </c>
    </row>
    <row r="350" spans="1:7" ht="15.75" x14ac:dyDescent="0.3">
      <c r="A350" s="30">
        <v>41907</v>
      </c>
      <c r="B350" s="50">
        <v>408</v>
      </c>
      <c r="C350" s="17" t="s">
        <v>39</v>
      </c>
      <c r="D350" s="19">
        <f t="shared" si="7"/>
        <v>5064115.4999999907</v>
      </c>
      <c r="E350" s="18"/>
      <c r="F350" s="48">
        <v>963.1</v>
      </c>
      <c r="G350" s="29">
        <f t="shared" si="9"/>
        <v>5063152.3999999911</v>
      </c>
    </row>
    <row r="351" spans="1:7" ht="15.75" x14ac:dyDescent="0.3">
      <c r="A351" s="30">
        <v>41907</v>
      </c>
      <c r="B351" s="50">
        <v>409</v>
      </c>
      <c r="C351" s="17" t="s">
        <v>52</v>
      </c>
      <c r="D351" s="19">
        <f t="shared" si="7"/>
        <v>5063152.3999999911</v>
      </c>
      <c r="E351" s="18"/>
      <c r="F351" s="48">
        <v>396</v>
      </c>
      <c r="G351" s="29">
        <f t="shared" si="9"/>
        <v>5062756.3999999911</v>
      </c>
    </row>
    <row r="352" spans="1:7" ht="15.75" x14ac:dyDescent="0.3">
      <c r="A352" s="30">
        <v>41907</v>
      </c>
      <c r="B352" s="50">
        <v>410</v>
      </c>
      <c r="C352" s="17" t="s">
        <v>4</v>
      </c>
      <c r="D352" s="19">
        <f t="shared" si="7"/>
        <v>5062756.3999999911</v>
      </c>
      <c r="E352" s="18"/>
      <c r="F352" s="48">
        <v>7777.84</v>
      </c>
      <c r="G352" s="29">
        <f t="shared" si="9"/>
        <v>5054978.5599999912</v>
      </c>
    </row>
    <row r="353" spans="1:7" ht="16.5" thickBot="1" x14ac:dyDescent="0.35">
      <c r="A353" s="61">
        <v>41912</v>
      </c>
      <c r="B353" s="62" t="s">
        <v>43</v>
      </c>
      <c r="C353" s="63" t="s">
        <v>44</v>
      </c>
      <c r="D353" s="64">
        <f t="shared" si="7"/>
        <v>5054978.5599999912</v>
      </c>
      <c r="E353" s="65">
        <f>1750+55.76-2.38-161.46</f>
        <v>1641.9199999999998</v>
      </c>
      <c r="F353" s="66"/>
      <c r="G353" s="37">
        <f t="shared" si="9"/>
        <v>5056620.4799999911</v>
      </c>
    </row>
    <row r="354" spans="1:7" ht="16.5" thickTop="1" x14ac:dyDescent="0.3">
      <c r="A354" s="54">
        <v>41939</v>
      </c>
      <c r="B354" s="55">
        <v>411</v>
      </c>
      <c r="C354" s="56" t="s">
        <v>35</v>
      </c>
      <c r="D354" s="57">
        <f t="shared" si="7"/>
        <v>5056620.4799999911</v>
      </c>
      <c r="E354" s="58"/>
      <c r="F354" s="59">
        <v>93852.37</v>
      </c>
      <c r="G354" s="60">
        <f t="shared" si="9"/>
        <v>4962768.109999991</v>
      </c>
    </row>
    <row r="355" spans="1:7" ht="15.75" x14ac:dyDescent="0.3">
      <c r="A355" s="30">
        <v>41939</v>
      </c>
      <c r="B355" s="50">
        <v>412</v>
      </c>
      <c r="C355" s="17" t="s">
        <v>41</v>
      </c>
      <c r="D355" s="19">
        <f t="shared" si="7"/>
        <v>4962768.109999991</v>
      </c>
      <c r="E355" s="18"/>
      <c r="F355" s="48">
        <v>28988.77</v>
      </c>
      <c r="G355" s="29">
        <f t="shared" si="9"/>
        <v>4933779.3399999915</v>
      </c>
    </row>
    <row r="356" spans="1:7" ht="15.75" x14ac:dyDescent="0.3">
      <c r="A356" s="30">
        <v>41939</v>
      </c>
      <c r="B356" s="50">
        <v>413</v>
      </c>
      <c r="C356" s="17" t="s">
        <v>57</v>
      </c>
      <c r="D356" s="19">
        <f t="shared" si="7"/>
        <v>4933779.3399999915</v>
      </c>
      <c r="E356" s="18"/>
      <c r="F356" s="48">
        <v>21251.29</v>
      </c>
      <c r="G356" s="29">
        <f t="shared" si="9"/>
        <v>4912528.0499999914</v>
      </c>
    </row>
    <row r="357" spans="1:7" ht="15.75" x14ac:dyDescent="0.3">
      <c r="A357" s="30">
        <v>41939</v>
      </c>
      <c r="B357" s="50">
        <v>414</v>
      </c>
      <c r="C357" s="17" t="s">
        <v>36</v>
      </c>
      <c r="D357" s="19">
        <f t="shared" si="7"/>
        <v>4912528.0499999914</v>
      </c>
      <c r="E357" s="18"/>
      <c r="F357" s="48">
        <v>4828.3999999999996</v>
      </c>
      <c r="G357" s="29">
        <f t="shared" si="9"/>
        <v>4907699.6499999911</v>
      </c>
    </row>
    <row r="358" spans="1:7" ht="15.75" x14ac:dyDescent="0.3">
      <c r="A358" s="30">
        <v>41939</v>
      </c>
      <c r="B358" s="50">
        <v>415</v>
      </c>
      <c r="C358" s="17" t="s">
        <v>41</v>
      </c>
      <c r="D358" s="19">
        <f t="shared" si="7"/>
        <v>4907699.6499999911</v>
      </c>
      <c r="E358" s="18"/>
      <c r="F358" s="48">
        <v>11817.13</v>
      </c>
      <c r="G358" s="29">
        <f t="shared" si="9"/>
        <v>4895882.5199999912</v>
      </c>
    </row>
    <row r="359" spans="1:7" ht="15.75" x14ac:dyDescent="0.3">
      <c r="A359" s="30">
        <v>41939</v>
      </c>
      <c r="B359" s="50">
        <v>416</v>
      </c>
      <c r="C359" s="17" t="s">
        <v>38</v>
      </c>
      <c r="D359" s="19">
        <f t="shared" si="7"/>
        <v>4895882.5199999912</v>
      </c>
      <c r="E359" s="18"/>
      <c r="F359" s="48">
        <v>8004.76</v>
      </c>
      <c r="G359" s="29">
        <f t="shared" si="9"/>
        <v>4887877.7599999914</v>
      </c>
    </row>
    <row r="360" spans="1:7" ht="15.75" x14ac:dyDescent="0.3">
      <c r="A360" s="30">
        <v>41939</v>
      </c>
      <c r="B360" s="50">
        <v>417</v>
      </c>
      <c r="C360" s="17" t="s">
        <v>4</v>
      </c>
      <c r="D360" s="19">
        <f t="shared" si="7"/>
        <v>4887877.7599999914</v>
      </c>
      <c r="E360" s="18"/>
      <c r="F360" s="48">
        <v>851.31</v>
      </c>
      <c r="G360" s="29">
        <f t="shared" si="9"/>
        <v>4887026.4499999918</v>
      </c>
    </row>
    <row r="361" spans="1:7" ht="15.75" x14ac:dyDescent="0.3">
      <c r="A361" s="30">
        <v>41939</v>
      </c>
      <c r="B361" s="50">
        <v>418</v>
      </c>
      <c r="C361" s="17" t="s">
        <v>4</v>
      </c>
      <c r="D361" s="19">
        <f t="shared" si="7"/>
        <v>4887026.4499999918</v>
      </c>
      <c r="E361" s="18"/>
      <c r="F361" s="48">
        <v>8023.77</v>
      </c>
      <c r="G361" s="29">
        <f t="shared" si="9"/>
        <v>4879002.6799999923</v>
      </c>
    </row>
    <row r="362" spans="1:7" ht="15.75" x14ac:dyDescent="0.3">
      <c r="A362" s="30">
        <v>41939</v>
      </c>
      <c r="B362" s="50">
        <v>419</v>
      </c>
      <c r="C362" s="17" t="s">
        <v>37</v>
      </c>
      <c r="D362" s="19">
        <f t="shared" si="7"/>
        <v>4879002.6799999923</v>
      </c>
      <c r="E362" s="18"/>
      <c r="F362" s="48">
        <v>19891.599999999999</v>
      </c>
      <c r="G362" s="29">
        <f t="shared" si="9"/>
        <v>4859111.0799999926</v>
      </c>
    </row>
    <row r="363" spans="1:7" ht="15.75" x14ac:dyDescent="0.3">
      <c r="A363" s="30">
        <v>41939</v>
      </c>
      <c r="B363" s="50">
        <v>420</v>
      </c>
      <c r="C363" s="17" t="s">
        <v>49</v>
      </c>
      <c r="D363" s="19">
        <f t="shared" si="7"/>
        <v>4859111.0799999926</v>
      </c>
      <c r="E363" s="18"/>
      <c r="F363" s="48">
        <v>3348</v>
      </c>
      <c r="G363" s="29">
        <f t="shared" si="9"/>
        <v>4855763.0799999926</v>
      </c>
    </row>
    <row r="364" spans="1:7" ht="15.75" x14ac:dyDescent="0.3">
      <c r="A364" s="30">
        <v>41939</v>
      </c>
      <c r="B364" s="50">
        <v>421</v>
      </c>
      <c r="C364" s="17" t="s">
        <v>36</v>
      </c>
      <c r="D364" s="19">
        <f t="shared" si="7"/>
        <v>4855763.0799999926</v>
      </c>
      <c r="E364" s="18"/>
      <c r="F364" s="48">
        <v>130008.92</v>
      </c>
      <c r="G364" s="29">
        <f t="shared" si="9"/>
        <v>4725754.1599999927</v>
      </c>
    </row>
    <row r="365" spans="1:7" ht="15.75" x14ac:dyDescent="0.3">
      <c r="A365" s="30">
        <v>41939</v>
      </c>
      <c r="B365" s="50">
        <v>422</v>
      </c>
      <c r="C365" s="17" t="s">
        <v>42</v>
      </c>
      <c r="D365" s="19">
        <f t="shared" si="7"/>
        <v>4725754.1599999927</v>
      </c>
      <c r="E365" s="18"/>
      <c r="F365" s="48">
        <v>33446.65</v>
      </c>
      <c r="G365" s="29">
        <f t="shared" si="9"/>
        <v>4692307.5099999923</v>
      </c>
    </row>
    <row r="366" spans="1:7" ht="15.75" x14ac:dyDescent="0.3">
      <c r="A366" s="30">
        <v>41939</v>
      </c>
      <c r="B366" s="50">
        <v>423</v>
      </c>
      <c r="C366" s="17" t="s">
        <v>58</v>
      </c>
      <c r="D366" s="19">
        <f t="shared" si="7"/>
        <v>4692307.5099999923</v>
      </c>
      <c r="E366" s="18"/>
      <c r="F366" s="48">
        <v>2000</v>
      </c>
      <c r="G366" s="29">
        <f t="shared" si="9"/>
        <v>4690307.5099999923</v>
      </c>
    </row>
    <row r="367" spans="1:7" ht="15.75" x14ac:dyDescent="0.3">
      <c r="A367" s="30">
        <v>41939</v>
      </c>
      <c r="B367" s="50">
        <v>424</v>
      </c>
      <c r="C367" s="17" t="s">
        <v>60</v>
      </c>
      <c r="D367" s="19">
        <f t="shared" si="7"/>
        <v>4690307.5099999923</v>
      </c>
      <c r="E367" s="18"/>
      <c r="F367" s="48">
        <v>3970</v>
      </c>
      <c r="G367" s="29">
        <f t="shared" si="9"/>
        <v>4686337.5099999923</v>
      </c>
    </row>
    <row r="368" spans="1:7" ht="15.75" x14ac:dyDescent="0.3">
      <c r="A368" s="30">
        <v>41939</v>
      </c>
      <c r="B368" s="50">
        <v>425</v>
      </c>
      <c r="C368" s="17" t="s">
        <v>51</v>
      </c>
      <c r="D368" s="19">
        <f t="shared" si="7"/>
        <v>4686337.5099999923</v>
      </c>
      <c r="E368" s="18"/>
      <c r="F368" s="48">
        <v>63.28</v>
      </c>
      <c r="G368" s="29">
        <f t="shared" si="9"/>
        <v>4686274.2299999921</v>
      </c>
    </row>
    <row r="369" spans="1:7" ht="15.75" x14ac:dyDescent="0.3">
      <c r="A369" s="30">
        <v>41939</v>
      </c>
      <c r="B369" s="50">
        <v>426</v>
      </c>
      <c r="C369" s="17" t="s">
        <v>48</v>
      </c>
      <c r="D369" s="19">
        <f t="shared" si="7"/>
        <v>4686274.2299999921</v>
      </c>
      <c r="E369" s="18"/>
      <c r="F369" s="48">
        <v>3496.48</v>
      </c>
      <c r="G369" s="29">
        <f t="shared" si="9"/>
        <v>4682777.7499999916</v>
      </c>
    </row>
    <row r="370" spans="1:7" ht="15.75" x14ac:dyDescent="0.3">
      <c r="A370" s="30">
        <v>41939</v>
      </c>
      <c r="B370" s="50">
        <v>427</v>
      </c>
      <c r="C370" s="17" t="s">
        <v>71</v>
      </c>
      <c r="D370" s="19">
        <f t="shared" si="7"/>
        <v>4682777.7499999916</v>
      </c>
      <c r="E370" s="18"/>
      <c r="F370" s="48">
        <v>385</v>
      </c>
      <c r="G370" s="29">
        <f t="shared" si="9"/>
        <v>4682392.7499999916</v>
      </c>
    </row>
    <row r="371" spans="1:7" ht="15.75" x14ac:dyDescent="0.3">
      <c r="A371" s="30">
        <v>41939</v>
      </c>
      <c r="B371" s="50">
        <v>428</v>
      </c>
      <c r="C371" s="17" t="s">
        <v>60</v>
      </c>
      <c r="D371" s="19">
        <f t="shared" si="7"/>
        <v>4682392.7499999916</v>
      </c>
      <c r="E371" s="18"/>
      <c r="F371" s="48">
        <v>7305.96</v>
      </c>
      <c r="G371" s="29">
        <f t="shared" si="9"/>
        <v>4675086.7899999917</v>
      </c>
    </row>
    <row r="372" spans="1:7" ht="15.75" x14ac:dyDescent="0.3">
      <c r="A372" s="30">
        <v>41939</v>
      </c>
      <c r="B372" s="50">
        <v>429</v>
      </c>
      <c r="C372" s="17" t="s">
        <v>60</v>
      </c>
      <c r="D372" s="19">
        <f t="shared" si="7"/>
        <v>4675086.7899999917</v>
      </c>
      <c r="E372" s="18"/>
      <c r="F372" s="48">
        <v>845.09</v>
      </c>
      <c r="G372" s="29">
        <f t="shared" si="9"/>
        <v>4674241.6999999918</v>
      </c>
    </row>
    <row r="373" spans="1:7" ht="15.75" x14ac:dyDescent="0.3">
      <c r="A373" s="30">
        <v>41943</v>
      </c>
      <c r="B373" s="50" t="s">
        <v>43</v>
      </c>
      <c r="C373" s="17" t="s">
        <v>44</v>
      </c>
      <c r="D373" s="19">
        <f t="shared" si="7"/>
        <v>4674241.6999999918</v>
      </c>
      <c r="E373" s="18">
        <v>-12.17</v>
      </c>
      <c r="F373" s="48"/>
      <c r="G373" s="29">
        <f t="shared" si="9"/>
        <v>4674229.5299999919</v>
      </c>
    </row>
    <row r="374" spans="1:7" ht="15.75" x14ac:dyDescent="0.3">
      <c r="A374" s="30">
        <v>41960</v>
      </c>
      <c r="B374" s="50">
        <v>430</v>
      </c>
      <c r="C374" s="17" t="s">
        <v>42</v>
      </c>
      <c r="D374" s="19">
        <f t="shared" si="7"/>
        <v>4674229.5299999919</v>
      </c>
      <c r="E374" s="18"/>
      <c r="F374" s="48">
        <v>27787.5</v>
      </c>
      <c r="G374" s="29">
        <f t="shared" si="9"/>
        <v>4646442.0299999919</v>
      </c>
    </row>
    <row r="375" spans="1:7" ht="15.75" x14ac:dyDescent="0.3">
      <c r="A375" s="30">
        <v>41960</v>
      </c>
      <c r="B375" s="50">
        <v>431</v>
      </c>
      <c r="C375" s="17" t="s">
        <v>57</v>
      </c>
      <c r="D375" s="19">
        <f t="shared" si="7"/>
        <v>4646442.0299999919</v>
      </c>
      <c r="E375" s="18"/>
      <c r="F375" s="48">
        <v>3952</v>
      </c>
      <c r="G375" s="29">
        <f t="shared" si="9"/>
        <v>4642490.0299999919</v>
      </c>
    </row>
    <row r="376" spans="1:7" ht="15.75" x14ac:dyDescent="0.3">
      <c r="A376" s="30">
        <v>41960</v>
      </c>
      <c r="B376" s="50">
        <v>432</v>
      </c>
      <c r="C376" s="17" t="s">
        <v>35</v>
      </c>
      <c r="D376" s="19">
        <f t="shared" si="7"/>
        <v>4642490.0299999919</v>
      </c>
      <c r="E376" s="18"/>
      <c r="F376" s="48">
        <v>241063</v>
      </c>
      <c r="G376" s="29">
        <f t="shared" ref="G376:G413" si="10">SUM(D376+E376-F376)</f>
        <v>4401427.0299999919</v>
      </c>
    </row>
    <row r="377" spans="1:7" ht="15.75" x14ac:dyDescent="0.3">
      <c r="A377" s="30">
        <v>41960</v>
      </c>
      <c r="B377" s="50">
        <v>433</v>
      </c>
      <c r="C377" s="17" t="s">
        <v>57</v>
      </c>
      <c r="D377" s="19">
        <f t="shared" si="7"/>
        <v>4401427.0299999919</v>
      </c>
      <c r="E377" s="18"/>
      <c r="F377" s="48">
        <v>8882.5</v>
      </c>
      <c r="G377" s="29">
        <f t="shared" si="10"/>
        <v>4392544.5299999919</v>
      </c>
    </row>
    <row r="378" spans="1:7" ht="15.75" x14ac:dyDescent="0.3">
      <c r="A378" s="30">
        <v>41960</v>
      </c>
      <c r="B378" s="50">
        <v>434</v>
      </c>
      <c r="C378" s="17" t="s">
        <v>72</v>
      </c>
      <c r="D378" s="19">
        <f t="shared" si="7"/>
        <v>4392544.5299999919</v>
      </c>
      <c r="E378" s="18"/>
      <c r="F378" s="48">
        <v>475</v>
      </c>
      <c r="G378" s="29">
        <f t="shared" si="10"/>
        <v>4392069.5299999919</v>
      </c>
    </row>
    <row r="379" spans="1:7" ht="15.75" x14ac:dyDescent="0.3">
      <c r="A379" s="30">
        <v>41960</v>
      </c>
      <c r="B379" s="50">
        <v>435</v>
      </c>
      <c r="C379" s="17" t="s">
        <v>36</v>
      </c>
      <c r="D379" s="19">
        <f t="shared" si="7"/>
        <v>4392069.5299999919</v>
      </c>
      <c r="E379" s="18"/>
      <c r="F379" s="48">
        <v>27796.68</v>
      </c>
      <c r="G379" s="29">
        <f t="shared" si="10"/>
        <v>4364272.8499999922</v>
      </c>
    </row>
    <row r="380" spans="1:7" ht="15.75" x14ac:dyDescent="0.3">
      <c r="A380" s="30">
        <v>41960</v>
      </c>
      <c r="B380" s="50">
        <v>436</v>
      </c>
      <c r="C380" s="17" t="s">
        <v>41</v>
      </c>
      <c r="D380" s="19">
        <f t="shared" si="7"/>
        <v>4364272.8499999922</v>
      </c>
      <c r="E380" s="18"/>
      <c r="F380" s="48">
        <v>748.13</v>
      </c>
      <c r="G380" s="29">
        <f t="shared" si="10"/>
        <v>4363524.7199999923</v>
      </c>
    </row>
    <row r="381" spans="1:7" ht="15.75" x14ac:dyDescent="0.3">
      <c r="A381" s="30">
        <v>41960</v>
      </c>
      <c r="B381" s="50">
        <v>437</v>
      </c>
      <c r="C381" s="17" t="s">
        <v>73</v>
      </c>
      <c r="D381" s="19">
        <f t="shared" si="7"/>
        <v>4363524.7199999923</v>
      </c>
      <c r="E381" s="18"/>
      <c r="F381" s="48">
        <v>718.75</v>
      </c>
      <c r="G381" s="29">
        <f t="shared" si="10"/>
        <v>4362805.9699999923</v>
      </c>
    </row>
    <row r="382" spans="1:7" ht="15.75" x14ac:dyDescent="0.3">
      <c r="A382" s="30">
        <v>41960</v>
      </c>
      <c r="B382" s="50">
        <v>438</v>
      </c>
      <c r="C382" s="17" t="s">
        <v>29</v>
      </c>
      <c r="D382" s="19">
        <f t="shared" si="7"/>
        <v>4362805.9699999923</v>
      </c>
      <c r="E382" s="18"/>
      <c r="F382" s="48">
        <v>648</v>
      </c>
      <c r="G382" s="29">
        <f t="shared" si="10"/>
        <v>4362157.9699999923</v>
      </c>
    </row>
    <row r="383" spans="1:7" ht="15.75" x14ac:dyDescent="0.3">
      <c r="A383" s="30">
        <v>41960</v>
      </c>
      <c r="B383" s="50">
        <v>439</v>
      </c>
      <c r="C383" s="17" t="s">
        <v>29</v>
      </c>
      <c r="D383" s="19">
        <f t="shared" si="7"/>
        <v>4362157.9699999923</v>
      </c>
      <c r="E383" s="18"/>
      <c r="F383" s="48">
        <v>799.35</v>
      </c>
      <c r="G383" s="29">
        <f t="shared" si="10"/>
        <v>4361358.6199999927</v>
      </c>
    </row>
    <row r="384" spans="1:7" ht="15.75" x14ac:dyDescent="0.3">
      <c r="A384" s="30">
        <v>41960</v>
      </c>
      <c r="B384" s="50">
        <v>440</v>
      </c>
      <c r="C384" s="17" t="s">
        <v>60</v>
      </c>
      <c r="D384" s="19">
        <f t="shared" si="7"/>
        <v>4361358.6199999927</v>
      </c>
      <c r="E384" s="18"/>
      <c r="F384" s="48">
        <v>599.04999999999995</v>
      </c>
      <c r="G384" s="29">
        <f t="shared" si="10"/>
        <v>4360759.5699999928</v>
      </c>
    </row>
    <row r="385" spans="1:7" ht="15.75" x14ac:dyDescent="0.3">
      <c r="A385" s="30">
        <v>41960</v>
      </c>
      <c r="B385" s="50">
        <v>441</v>
      </c>
      <c r="C385" s="17" t="s">
        <v>60</v>
      </c>
      <c r="D385" s="19">
        <f t="shared" si="7"/>
        <v>4360759.5699999928</v>
      </c>
      <c r="E385" s="18"/>
      <c r="F385" s="48">
        <v>144.41999999999999</v>
      </c>
      <c r="G385" s="29">
        <f t="shared" si="10"/>
        <v>4360615.1499999929</v>
      </c>
    </row>
    <row r="386" spans="1:7" ht="15.75" x14ac:dyDescent="0.3">
      <c r="A386" s="30">
        <v>41960</v>
      </c>
      <c r="B386" s="50">
        <v>442</v>
      </c>
      <c r="C386" s="17" t="s">
        <v>40</v>
      </c>
      <c r="D386" s="19">
        <f t="shared" si="7"/>
        <v>4360615.1499999929</v>
      </c>
      <c r="E386" s="18"/>
      <c r="F386" s="48">
        <v>219.25</v>
      </c>
      <c r="G386" s="29">
        <f t="shared" si="10"/>
        <v>4360395.8999999929</v>
      </c>
    </row>
    <row r="387" spans="1:7" ht="15.75" x14ac:dyDescent="0.3">
      <c r="A387" s="30">
        <v>41960</v>
      </c>
      <c r="B387" s="50">
        <v>443</v>
      </c>
      <c r="C387" s="17" t="s">
        <v>74</v>
      </c>
      <c r="D387" s="19">
        <f t="shared" si="7"/>
        <v>4360395.8999999929</v>
      </c>
      <c r="E387" s="18"/>
      <c r="F387" s="48">
        <v>940</v>
      </c>
      <c r="G387" s="29">
        <f t="shared" si="10"/>
        <v>4359455.8999999929</v>
      </c>
    </row>
    <row r="388" spans="1:7" ht="15.75" x14ac:dyDescent="0.3">
      <c r="A388" s="30">
        <v>41960</v>
      </c>
      <c r="B388" s="50">
        <v>444</v>
      </c>
      <c r="C388" s="17" t="s">
        <v>4</v>
      </c>
      <c r="D388" s="19">
        <f t="shared" si="7"/>
        <v>4359455.8999999929</v>
      </c>
      <c r="E388" s="18"/>
      <c r="F388" s="48">
        <v>7483.95</v>
      </c>
      <c r="G388" s="29">
        <f t="shared" si="10"/>
        <v>4351971.9499999927</v>
      </c>
    </row>
    <row r="389" spans="1:7" ht="15.75" x14ac:dyDescent="0.3">
      <c r="A389" s="30">
        <v>41960</v>
      </c>
      <c r="B389" s="50">
        <v>445</v>
      </c>
      <c r="C389" s="17" t="s">
        <v>4</v>
      </c>
      <c r="D389" s="19">
        <f t="shared" si="7"/>
        <v>4351971.9499999927</v>
      </c>
      <c r="E389" s="18"/>
      <c r="F389" s="48">
        <v>540.78</v>
      </c>
      <c r="G389" s="29">
        <f t="shared" si="10"/>
        <v>4351431.1699999925</v>
      </c>
    </row>
    <row r="390" spans="1:7" ht="15.75" x14ac:dyDescent="0.3">
      <c r="A390" s="30">
        <v>41960</v>
      </c>
      <c r="B390" s="50">
        <v>446</v>
      </c>
      <c r="C390" s="17" t="s">
        <v>37</v>
      </c>
      <c r="D390" s="19">
        <f t="shared" si="7"/>
        <v>4351431.1699999925</v>
      </c>
      <c r="E390" s="18"/>
      <c r="F390" s="48">
        <v>3500</v>
      </c>
      <c r="G390" s="29">
        <f t="shared" si="10"/>
        <v>4347931.1699999925</v>
      </c>
    </row>
    <row r="391" spans="1:7" ht="15.75" x14ac:dyDescent="0.3">
      <c r="A391" s="30">
        <v>41960</v>
      </c>
      <c r="B391" s="50">
        <v>447</v>
      </c>
      <c r="C391" s="17" t="s">
        <v>18</v>
      </c>
      <c r="D391" s="19">
        <f t="shared" si="7"/>
        <v>4347931.1699999925</v>
      </c>
      <c r="E391" s="18"/>
      <c r="F391" s="48">
        <v>576</v>
      </c>
      <c r="G391" s="29">
        <f t="shared" si="10"/>
        <v>4347355.1699999925</v>
      </c>
    </row>
    <row r="392" spans="1:7" ht="15.75" x14ac:dyDescent="0.3">
      <c r="A392" s="30">
        <v>41960</v>
      </c>
      <c r="B392" s="50">
        <v>448</v>
      </c>
      <c r="C392" s="17" t="s">
        <v>48</v>
      </c>
      <c r="D392" s="19">
        <f t="shared" si="7"/>
        <v>4347355.1699999925</v>
      </c>
      <c r="E392" s="18"/>
      <c r="F392" s="48">
        <v>4526.68</v>
      </c>
      <c r="G392" s="29">
        <f t="shared" si="10"/>
        <v>4342828.4899999928</v>
      </c>
    </row>
    <row r="393" spans="1:7" ht="15.75" x14ac:dyDescent="0.3">
      <c r="A393" s="30">
        <v>41973</v>
      </c>
      <c r="B393" s="50" t="s">
        <v>75</v>
      </c>
      <c r="C393" s="17" t="s">
        <v>76</v>
      </c>
      <c r="D393" s="19">
        <f t="shared" si="7"/>
        <v>4342828.4899999928</v>
      </c>
      <c r="E393" s="18">
        <v>16565.150000000001</v>
      </c>
      <c r="F393" s="48"/>
      <c r="G393" s="29">
        <f t="shared" si="10"/>
        <v>4359393.6399999931</v>
      </c>
    </row>
    <row r="394" spans="1:7" ht="15.75" x14ac:dyDescent="0.3">
      <c r="A394" s="30">
        <v>41973</v>
      </c>
      <c r="B394" s="50" t="s">
        <v>43</v>
      </c>
      <c r="C394" s="17" t="s">
        <v>44</v>
      </c>
      <c r="D394" s="19">
        <f t="shared" si="7"/>
        <v>4359393.6399999931</v>
      </c>
      <c r="E394" s="18">
        <v>34.869999999999997</v>
      </c>
      <c r="F394" s="48"/>
      <c r="G394" s="29">
        <f t="shared" si="10"/>
        <v>4359428.5099999933</v>
      </c>
    </row>
    <row r="395" spans="1:7" ht="15.75" x14ac:dyDescent="0.3">
      <c r="A395" s="30">
        <v>41992</v>
      </c>
      <c r="B395" s="50">
        <v>449</v>
      </c>
      <c r="C395" s="17" t="s">
        <v>56</v>
      </c>
      <c r="D395" s="19">
        <f t="shared" si="7"/>
        <v>4359428.5099999933</v>
      </c>
      <c r="E395" s="18"/>
      <c r="F395" s="48">
        <v>111093.03</v>
      </c>
      <c r="G395" s="29">
        <f t="shared" si="10"/>
        <v>4248335.479999993</v>
      </c>
    </row>
    <row r="396" spans="1:7" ht="15.75" x14ac:dyDescent="0.3">
      <c r="A396" s="30">
        <v>41992</v>
      </c>
      <c r="B396" s="50">
        <v>450</v>
      </c>
      <c r="C396" s="17" t="s">
        <v>29</v>
      </c>
      <c r="D396" s="19">
        <f t="shared" si="7"/>
        <v>4248335.479999993</v>
      </c>
      <c r="E396" s="18"/>
      <c r="F396" s="48">
        <v>502.2</v>
      </c>
      <c r="G396" s="29">
        <f t="shared" si="10"/>
        <v>4247833.2799999928</v>
      </c>
    </row>
    <row r="397" spans="1:7" ht="15.75" x14ac:dyDescent="0.3">
      <c r="A397" s="30">
        <v>41992</v>
      </c>
      <c r="B397" s="50">
        <v>451</v>
      </c>
      <c r="C397" s="17" t="s">
        <v>60</v>
      </c>
      <c r="D397" s="19">
        <f t="shared" si="7"/>
        <v>4247833.2799999928</v>
      </c>
      <c r="E397" s="18"/>
      <c r="F397" s="48">
        <v>1448.25</v>
      </c>
      <c r="G397" s="29">
        <f t="shared" si="10"/>
        <v>4246385.0299999928</v>
      </c>
    </row>
    <row r="398" spans="1:7" ht="15.75" x14ac:dyDescent="0.3">
      <c r="A398" s="30">
        <v>41992</v>
      </c>
      <c r="B398" s="50">
        <v>452</v>
      </c>
      <c r="C398" s="17" t="s">
        <v>16</v>
      </c>
      <c r="D398" s="19">
        <f t="shared" si="7"/>
        <v>4246385.0299999928</v>
      </c>
      <c r="E398" s="18"/>
      <c r="F398" s="48">
        <v>105</v>
      </c>
      <c r="G398" s="29">
        <f t="shared" si="10"/>
        <v>4246280.0299999928</v>
      </c>
    </row>
    <row r="399" spans="1:7" ht="15.75" x14ac:dyDescent="0.3">
      <c r="A399" s="30">
        <v>41992</v>
      </c>
      <c r="B399" s="50">
        <v>453</v>
      </c>
      <c r="C399" s="17" t="s">
        <v>4</v>
      </c>
      <c r="D399" s="19">
        <f t="shared" si="7"/>
        <v>4246280.0299999928</v>
      </c>
      <c r="E399" s="18"/>
      <c r="F399" s="48">
        <v>1042.05</v>
      </c>
      <c r="G399" s="29">
        <f t="shared" si="10"/>
        <v>4245237.979999993</v>
      </c>
    </row>
    <row r="400" spans="1:7" ht="15.75" x14ac:dyDescent="0.3">
      <c r="A400" s="30">
        <v>41992</v>
      </c>
      <c r="B400" s="50">
        <v>454</v>
      </c>
      <c r="C400" s="17" t="s">
        <v>4</v>
      </c>
      <c r="D400" s="19">
        <f t="shared" si="7"/>
        <v>4245237.979999993</v>
      </c>
      <c r="E400" s="18"/>
      <c r="F400" s="48">
        <v>6132.5</v>
      </c>
      <c r="G400" s="29">
        <f t="shared" si="10"/>
        <v>4239105.479999993</v>
      </c>
    </row>
    <row r="401" spans="1:7" ht="15.75" x14ac:dyDescent="0.3">
      <c r="A401" s="30">
        <v>41992</v>
      </c>
      <c r="B401" s="50">
        <v>455</v>
      </c>
      <c r="C401" s="17" t="s">
        <v>4</v>
      </c>
      <c r="D401" s="19">
        <f t="shared" si="7"/>
        <v>4239105.479999993</v>
      </c>
      <c r="E401" s="18"/>
      <c r="F401" s="48">
        <v>317.10000000000002</v>
      </c>
      <c r="G401" s="29">
        <f t="shared" si="10"/>
        <v>4238788.3799999934</v>
      </c>
    </row>
    <row r="402" spans="1:7" ht="15.75" x14ac:dyDescent="0.3">
      <c r="A402" s="30">
        <v>41992</v>
      </c>
      <c r="B402" s="50">
        <v>456</v>
      </c>
      <c r="C402" s="17" t="s">
        <v>4</v>
      </c>
      <c r="D402" s="19">
        <f t="shared" si="7"/>
        <v>4238788.3799999934</v>
      </c>
      <c r="E402" s="18"/>
      <c r="F402" s="48">
        <v>54.31</v>
      </c>
      <c r="G402" s="29">
        <f t="shared" si="10"/>
        <v>4238734.0699999938</v>
      </c>
    </row>
    <row r="403" spans="1:7" ht="15.75" x14ac:dyDescent="0.3">
      <c r="A403" s="30">
        <v>41992</v>
      </c>
      <c r="B403" s="50">
        <v>457</v>
      </c>
      <c r="C403" s="17" t="s">
        <v>36</v>
      </c>
      <c r="D403" s="19">
        <f t="shared" si="7"/>
        <v>4238734.0699999938</v>
      </c>
      <c r="E403" s="18"/>
      <c r="F403" s="48">
        <v>70119.37</v>
      </c>
      <c r="G403" s="29">
        <f t="shared" si="10"/>
        <v>4168614.6999999937</v>
      </c>
    </row>
    <row r="404" spans="1:7" ht="15.75" x14ac:dyDescent="0.3">
      <c r="A404" s="30">
        <v>41992</v>
      </c>
      <c r="B404" s="50">
        <v>458</v>
      </c>
      <c r="C404" s="17" t="s">
        <v>42</v>
      </c>
      <c r="D404" s="19">
        <f t="shared" si="7"/>
        <v>4168614.6999999937</v>
      </c>
      <c r="E404" s="18"/>
      <c r="F404" s="48">
        <v>380</v>
      </c>
      <c r="G404" s="29">
        <f t="shared" si="10"/>
        <v>4168234.6999999937</v>
      </c>
    </row>
    <row r="405" spans="1:7" ht="15.75" x14ac:dyDescent="0.3">
      <c r="A405" s="30">
        <v>41992</v>
      </c>
      <c r="B405" s="50">
        <v>459</v>
      </c>
      <c r="C405" s="17" t="s">
        <v>77</v>
      </c>
      <c r="D405" s="19">
        <f t="shared" si="7"/>
        <v>4168234.6999999937</v>
      </c>
      <c r="E405" s="18"/>
      <c r="F405" s="48">
        <v>653.16999999999996</v>
      </c>
      <c r="G405" s="29">
        <f t="shared" si="10"/>
        <v>4167581.5299999937</v>
      </c>
    </row>
    <row r="406" spans="1:7" ht="15.75" x14ac:dyDescent="0.3">
      <c r="A406" s="30">
        <v>41992</v>
      </c>
      <c r="B406" s="50">
        <v>460</v>
      </c>
      <c r="C406" s="17" t="s">
        <v>77</v>
      </c>
      <c r="D406" s="19">
        <f t="shared" si="7"/>
        <v>4167581.5299999937</v>
      </c>
      <c r="E406" s="18"/>
      <c r="F406" s="48">
        <v>80736.22</v>
      </c>
      <c r="G406" s="29">
        <f t="shared" si="10"/>
        <v>4086845.3099999935</v>
      </c>
    </row>
    <row r="407" spans="1:7" ht="15.75" x14ac:dyDescent="0.3">
      <c r="A407" s="30">
        <v>41992</v>
      </c>
      <c r="B407" s="50">
        <v>461</v>
      </c>
      <c r="C407" s="17" t="s">
        <v>56</v>
      </c>
      <c r="D407" s="19">
        <f t="shared" si="7"/>
        <v>4086845.3099999935</v>
      </c>
      <c r="E407" s="18"/>
      <c r="F407" s="48">
        <v>82599.47</v>
      </c>
      <c r="G407" s="29">
        <f t="shared" si="10"/>
        <v>4004245.8399999933</v>
      </c>
    </row>
    <row r="408" spans="1:7" ht="15.75" x14ac:dyDescent="0.3">
      <c r="A408" s="30">
        <v>41992</v>
      </c>
      <c r="B408" s="50">
        <v>462</v>
      </c>
      <c r="C408" s="17" t="s">
        <v>72</v>
      </c>
      <c r="D408" s="19">
        <f t="shared" si="7"/>
        <v>4004245.8399999933</v>
      </c>
      <c r="E408" s="18"/>
      <c r="F408" s="48">
        <v>13720.81</v>
      </c>
      <c r="G408" s="29">
        <f t="shared" si="10"/>
        <v>3990525.0299999933</v>
      </c>
    </row>
    <row r="409" spans="1:7" ht="15.75" x14ac:dyDescent="0.3">
      <c r="A409" s="30">
        <v>42369</v>
      </c>
      <c r="B409" s="50" t="s">
        <v>43</v>
      </c>
      <c r="C409" s="17" t="s">
        <v>44</v>
      </c>
      <c r="D409" s="19">
        <f t="shared" si="7"/>
        <v>3990525.0299999933</v>
      </c>
      <c r="E409" s="18">
        <v>43.81</v>
      </c>
      <c r="F409" s="48"/>
      <c r="G409" s="29">
        <f t="shared" si="10"/>
        <v>3990568.8399999933</v>
      </c>
    </row>
    <row r="410" spans="1:7" ht="15.75" x14ac:dyDescent="0.3">
      <c r="A410" s="30"/>
      <c r="B410" s="50"/>
      <c r="C410" s="17"/>
      <c r="D410" s="19">
        <f t="shared" si="7"/>
        <v>3990568.8399999933</v>
      </c>
      <c r="E410" s="18"/>
      <c r="F410" s="48"/>
      <c r="G410" s="29">
        <f t="shared" si="10"/>
        <v>3990568.8399999933</v>
      </c>
    </row>
    <row r="411" spans="1:7" ht="15.75" x14ac:dyDescent="0.3">
      <c r="A411" s="30"/>
      <c r="B411" s="50"/>
      <c r="C411" s="17"/>
      <c r="D411" s="19">
        <f t="shared" si="7"/>
        <v>3990568.8399999933</v>
      </c>
      <c r="E411" s="18"/>
      <c r="F411" s="48"/>
      <c r="G411" s="29">
        <f t="shared" si="10"/>
        <v>3990568.8399999933</v>
      </c>
    </row>
    <row r="412" spans="1:7" s="2" customFormat="1" ht="15.75" x14ac:dyDescent="0.3">
      <c r="A412" s="30"/>
      <c r="B412" s="27"/>
      <c r="C412" s="31"/>
      <c r="D412" s="19">
        <f t="shared" si="7"/>
        <v>3990568.8399999933</v>
      </c>
      <c r="E412" s="32"/>
      <c r="F412" s="48"/>
      <c r="G412" s="29">
        <f t="shared" si="10"/>
        <v>3990568.8399999933</v>
      </c>
    </row>
    <row r="413" spans="1:7" ht="18" customHeight="1" thickBot="1" x14ac:dyDescent="0.35">
      <c r="A413" s="33"/>
      <c r="B413" s="34"/>
      <c r="C413" s="35" t="s">
        <v>3</v>
      </c>
      <c r="D413" s="36">
        <f>G412</f>
        <v>3990568.8399999933</v>
      </c>
      <c r="E413" s="36"/>
      <c r="F413" s="36"/>
      <c r="G413" s="29">
        <f t="shared" si="10"/>
        <v>3990568.8399999933</v>
      </c>
    </row>
    <row r="414" spans="1:7" ht="15.75" thickTop="1" x14ac:dyDescent="0.3"/>
  </sheetData>
  <mergeCells count="3">
    <mergeCell ref="A2:G2"/>
    <mergeCell ref="A4:G4"/>
    <mergeCell ref="B7:B16"/>
  </mergeCells>
  <phoneticPr fontId="13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2013-04-16T15:22:02Z</cp:lastPrinted>
  <dcterms:created xsi:type="dcterms:W3CDTF">2010-12-15T16:50:46Z</dcterms:created>
  <dcterms:modified xsi:type="dcterms:W3CDTF">2015-01-19T13:29:11Z</dcterms:modified>
</cp:coreProperties>
</file>