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5240" windowHeight="7995" activeTab="1"/>
  </bookViews>
  <sheets>
    <sheet name="ORIGINAL (5 yr)" sheetId="1" r:id="rId1"/>
    <sheet name="DEFER (7 yr)" sheetId="2" r:id="rId2"/>
  </sheets>
  <calcPr calcId="145621"/>
</workbook>
</file>

<file path=xl/calcChain.xml><?xml version="1.0" encoding="utf-8"?>
<calcChain xmlns="http://schemas.openxmlformats.org/spreadsheetml/2006/main">
  <c r="I22" i="2" l="1"/>
  <c r="I33" i="2"/>
  <c r="H37" i="2" l="1"/>
  <c r="H40" i="2" s="1"/>
  <c r="I37" i="2"/>
  <c r="I40" i="2" s="1"/>
  <c r="H39" i="2"/>
  <c r="I39" i="2"/>
  <c r="I13" i="2" l="1"/>
  <c r="I21" i="2" s="1"/>
  <c r="H13" i="2"/>
  <c r="H19" i="2"/>
  <c r="I19" i="2"/>
  <c r="E32" i="2"/>
  <c r="F32" i="2"/>
  <c r="G32" i="2"/>
  <c r="H32" i="2"/>
  <c r="I32" i="2"/>
  <c r="D32" i="2"/>
  <c r="C32" i="2"/>
  <c r="B47" i="2"/>
  <c r="G46" i="2"/>
  <c r="F46" i="2"/>
  <c r="E46" i="2"/>
  <c r="D46" i="2"/>
  <c r="C46" i="2"/>
  <c r="C47" i="2" s="1"/>
  <c r="C45" i="2"/>
  <c r="B39" i="2"/>
  <c r="F37" i="2"/>
  <c r="D37" i="2"/>
  <c r="C37" i="2"/>
  <c r="B37" i="2"/>
  <c r="F21" i="2"/>
  <c r="E21" i="2"/>
  <c r="C21" i="2"/>
  <c r="G19" i="2"/>
  <c r="F19" i="2"/>
  <c r="E19" i="2"/>
  <c r="D19" i="2"/>
  <c r="D21" i="2" s="1"/>
  <c r="C19" i="2"/>
  <c r="B19" i="2"/>
  <c r="B21" i="2" s="1"/>
  <c r="G13" i="2"/>
  <c r="G21" i="2" s="1"/>
  <c r="F13" i="2"/>
  <c r="E13" i="2"/>
  <c r="D13" i="2"/>
  <c r="C13" i="2"/>
  <c r="B13" i="2"/>
  <c r="G37" i="2"/>
  <c r="E37" i="2"/>
  <c r="C5" i="2"/>
  <c r="D39" i="2" l="1"/>
  <c r="D40" i="2" s="1"/>
  <c r="G39" i="2"/>
  <c r="G40" i="2" s="1"/>
  <c r="F39" i="2"/>
  <c r="F40" i="2" s="1"/>
  <c r="E39" i="2"/>
  <c r="E40" i="2"/>
  <c r="D5" i="2"/>
  <c r="D45" i="2"/>
  <c r="D47" i="2" s="1"/>
  <c r="C39" i="2"/>
  <c r="C40" i="2" s="1"/>
  <c r="B47" i="1"/>
  <c r="C45" i="1" s="1"/>
  <c r="C47" i="1" s="1"/>
  <c r="G46" i="1"/>
  <c r="F46" i="1"/>
  <c r="E46" i="1"/>
  <c r="D46" i="1"/>
  <c r="C46" i="1"/>
  <c r="B39" i="1"/>
  <c r="G37" i="1"/>
  <c r="G40" i="1" s="1"/>
  <c r="F37" i="1"/>
  <c r="F40" i="1" s="1"/>
  <c r="E37" i="1"/>
  <c r="C37" i="1"/>
  <c r="B37" i="1"/>
  <c r="G32" i="1"/>
  <c r="F32" i="1"/>
  <c r="E32" i="1"/>
  <c r="D32" i="1"/>
  <c r="G33" i="1" s="1"/>
  <c r="C32" i="1"/>
  <c r="E21" i="1"/>
  <c r="E39" i="1" s="1"/>
  <c r="D21" i="1"/>
  <c r="D39" i="1" s="1"/>
  <c r="C21" i="1"/>
  <c r="B21" i="1"/>
  <c r="G19" i="1"/>
  <c r="F19" i="1"/>
  <c r="E19" i="1"/>
  <c r="D19" i="1"/>
  <c r="C19" i="1"/>
  <c r="B19" i="1"/>
  <c r="G13" i="1"/>
  <c r="G21" i="1" s="1"/>
  <c r="G39" i="1" s="1"/>
  <c r="F13" i="1"/>
  <c r="F21" i="1" s="1"/>
  <c r="F39" i="1" s="1"/>
  <c r="E13" i="1"/>
  <c r="D13" i="1"/>
  <c r="C13" i="1"/>
  <c r="B13" i="1"/>
  <c r="G6" i="1"/>
  <c r="F6" i="1"/>
  <c r="E6" i="1"/>
  <c r="D6" i="1"/>
  <c r="D37" i="1" s="1"/>
  <c r="D40" i="1" s="1"/>
  <c r="C6" i="1"/>
  <c r="E45" i="2" l="1"/>
  <c r="E47" i="2" s="1"/>
  <c r="E5" i="2"/>
  <c r="D45" i="1"/>
  <c r="D47" i="1" s="1"/>
  <c r="D5" i="1"/>
  <c r="G22" i="1"/>
  <c r="E40" i="1"/>
  <c r="C5" i="1"/>
  <c r="C39" i="1"/>
  <c r="C40" i="1" s="1"/>
  <c r="F45" i="2" l="1"/>
  <c r="F47" i="2" s="1"/>
  <c r="F5" i="2"/>
  <c r="E5" i="1"/>
  <c r="E45" i="1"/>
  <c r="E47" i="1" s="1"/>
  <c r="G45" i="2" l="1"/>
  <c r="G47" i="2" s="1"/>
  <c r="G5" i="2"/>
  <c r="F45" i="1"/>
  <c r="F47" i="1" s="1"/>
  <c r="F5" i="1"/>
  <c r="G5" i="1" l="1"/>
  <c r="G45" i="1"/>
  <c r="G47" i="1" s="1"/>
</calcChain>
</file>

<file path=xl/sharedStrings.xml><?xml version="1.0" encoding="utf-8"?>
<sst xmlns="http://schemas.openxmlformats.org/spreadsheetml/2006/main" count="171" uniqueCount="47">
  <si>
    <t>Technology</t>
  </si>
  <si>
    <t>2014-2015</t>
  </si>
  <si>
    <t>2015-2016</t>
  </si>
  <si>
    <t>2016-2017</t>
  </si>
  <si>
    <t>2017-2018</t>
  </si>
  <si>
    <t>2018-2019</t>
  </si>
  <si>
    <t>2019-2020</t>
  </si>
  <si>
    <t>Tech Replacement/Repair (as presented in 5 yr Budget)</t>
  </si>
  <si>
    <t>Committed Fund Balance</t>
  </si>
  <si>
    <t>Request for Additional  Funding</t>
  </si>
  <si>
    <t>CRITICAL</t>
  </si>
  <si>
    <t>Server Farm Replacement</t>
  </si>
  <si>
    <t>WAHS / WCCC VOIP Project</t>
  </si>
  <si>
    <t>Network / Switch Replacement</t>
  </si>
  <si>
    <t>YHS VOIP Project</t>
  </si>
  <si>
    <t>CRITICAL TOTALS</t>
  </si>
  <si>
    <t>URGENT</t>
  </si>
  <si>
    <t>Interactive White Boards - Middle / High Core</t>
  </si>
  <si>
    <t>Wireless Rollout</t>
  </si>
  <si>
    <t>Wireless Density</t>
  </si>
  <si>
    <t>URGENT TOTALS</t>
  </si>
  <si>
    <t xml:space="preserve">TOTAL - CRITICAL / URGENT </t>
  </si>
  <si>
    <t>5 YEAR TOTAL</t>
  </si>
  <si>
    <t>INSTRUCTIONAL IMPROVEMENTS</t>
  </si>
  <si>
    <t>Computer Replacement</t>
  </si>
  <si>
    <t>Interactive White Boards - Middle / High Core Replacement</t>
  </si>
  <si>
    <t>Interactive White Boards - Elementary</t>
  </si>
  <si>
    <t>Interactive White Boards - Elementary Replacement</t>
  </si>
  <si>
    <t>Website Upgrade / Replacement</t>
  </si>
  <si>
    <t>YEMS VOIP Project</t>
  </si>
  <si>
    <t>WAEC VOIP Project</t>
  </si>
  <si>
    <t xml:space="preserve">TOTAL - INSTRUCTIONAL IMPROVEMENTS </t>
  </si>
  <si>
    <t>SUMMARY</t>
  </si>
  <si>
    <t>Total Budgeted (W/ADDS)</t>
  </si>
  <si>
    <t>Committed Fund Balance Use</t>
  </si>
  <si>
    <t>Total Expended</t>
  </si>
  <si>
    <t>Deficit to Budget</t>
  </si>
  <si>
    <t xml:space="preserve"> </t>
  </si>
  <si>
    <t>Committed Fund Balance @ 6.30.14</t>
  </si>
  <si>
    <t>STARTING BALANCE</t>
  </si>
  <si>
    <t>USE OF FUNDS</t>
  </si>
  <si>
    <t>BALANCE</t>
  </si>
  <si>
    <t>Indicated grant or bond funded</t>
  </si>
  <si>
    <t>Electronic Delivery of Curriculum - from Gary</t>
  </si>
  <si>
    <t>2020-2021</t>
  </si>
  <si>
    <t>2021-2022</t>
  </si>
  <si>
    <t>7 YEAR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</si>
</sst>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0" fillId="0" borderId="4" xfId="0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0" fontId="0" fillId="0" borderId="11" xfId="0" applyBorder="1"/>
    <xf numFmtId="164" fontId="0" fillId="0" borderId="0" xfId="1" applyNumberFormat="1" applyFont="1"/>
    <xf numFmtId="0" fontId="2" fillId="0" borderId="4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/>
    <xf numFmtId="164" fontId="0" fillId="0" borderId="15" xfId="1" applyNumberFormat="1" applyFont="1" applyBorder="1" applyAlignment="1">
      <alignment horizontal="right"/>
    </xf>
    <xf numFmtId="164" fontId="0" fillId="0" borderId="16" xfId="1" applyNumberFormat="1" applyFont="1" applyBorder="1" applyAlignment="1">
      <alignment horizontal="right"/>
    </xf>
    <xf numFmtId="164" fontId="0" fillId="0" borderId="17" xfId="1" applyNumberFormat="1" applyFont="1" applyBorder="1" applyAlignment="1">
      <alignment horizontal="right"/>
    </xf>
    <xf numFmtId="164" fontId="0" fillId="2" borderId="6" xfId="1" applyNumberFormat="1" applyFont="1" applyFill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18" xfId="1" applyNumberFormat="1" applyFont="1" applyBorder="1" applyAlignment="1">
      <alignment horizontal="right"/>
    </xf>
    <xf numFmtId="164" fontId="0" fillId="0" borderId="19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0" fontId="2" fillId="3" borderId="12" xfId="0" applyFont="1" applyFill="1" applyBorder="1"/>
    <xf numFmtId="164" fontId="0" fillId="3" borderId="13" xfId="1" applyNumberFormat="1" applyFont="1" applyFill="1" applyBorder="1" applyAlignment="1">
      <alignment horizontal="right"/>
    </xf>
    <xf numFmtId="164" fontId="0" fillId="3" borderId="21" xfId="1" applyNumberFormat="1" applyFont="1" applyFill="1" applyBorder="1" applyAlignment="1">
      <alignment horizontal="right"/>
    </xf>
    <xf numFmtId="164" fontId="0" fillId="3" borderId="14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 applyAlignment="1">
      <alignment horizontal="right"/>
    </xf>
    <xf numFmtId="0" fontId="0" fillId="0" borderId="1" xfId="0" applyFont="1" applyBorder="1"/>
    <xf numFmtId="164" fontId="0" fillId="2" borderId="15" xfId="1" applyNumberFormat="1" applyFont="1" applyFill="1" applyBorder="1" applyAlignment="1">
      <alignment horizontal="right"/>
    </xf>
    <xf numFmtId="164" fontId="0" fillId="0" borderId="22" xfId="1" applyNumberFormat="1" applyFont="1" applyBorder="1" applyAlignment="1">
      <alignment horizontal="right"/>
    </xf>
    <xf numFmtId="0" fontId="0" fillId="0" borderId="15" xfId="0" applyFont="1" applyBorder="1"/>
    <xf numFmtId="0" fontId="2" fillId="3" borderId="6" xfId="0" applyFont="1" applyFill="1" applyBorder="1"/>
    <xf numFmtId="164" fontId="0" fillId="3" borderId="6" xfId="1" applyNumberFormat="1" applyFont="1" applyFill="1" applyBorder="1" applyAlignment="1">
      <alignment horizontal="right"/>
    </xf>
    <xf numFmtId="164" fontId="2" fillId="4" borderId="23" xfId="1" applyNumberFormat="1" applyFont="1" applyFill="1" applyBorder="1"/>
    <xf numFmtId="164" fontId="2" fillId="4" borderId="24" xfId="1" applyNumberFormat="1" applyFont="1" applyFill="1" applyBorder="1"/>
    <xf numFmtId="0" fontId="0" fillId="0" borderId="0" xfId="0" applyFill="1" applyBorder="1"/>
    <xf numFmtId="164" fontId="0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/>
    <xf numFmtId="0" fontId="0" fillId="0" borderId="0" xfId="0" applyFill="1"/>
    <xf numFmtId="164" fontId="0" fillId="0" borderId="0" xfId="0" applyNumberFormat="1" applyFill="1"/>
    <xf numFmtId="0" fontId="2" fillId="0" borderId="1" xfId="0" applyFont="1" applyBorder="1"/>
    <xf numFmtId="0" fontId="3" fillId="0" borderId="0" xfId="0" applyFont="1" applyFill="1" applyBorder="1" applyAlignment="1">
      <alignment horizontal="center"/>
    </xf>
    <xf numFmtId="164" fontId="0" fillId="5" borderId="18" xfId="1" applyNumberFormat="1" applyFont="1" applyFill="1" applyBorder="1" applyAlignment="1">
      <alignment horizontal="right"/>
    </xf>
    <xf numFmtId="0" fontId="2" fillId="6" borderId="1" xfId="0" applyFont="1" applyFill="1" applyBorder="1"/>
    <xf numFmtId="44" fontId="2" fillId="6" borderId="6" xfId="1" applyFont="1" applyFill="1" applyBorder="1" applyAlignment="1">
      <alignment horizontal="right"/>
    </xf>
    <xf numFmtId="164" fontId="2" fillId="6" borderId="6" xfId="1" applyNumberFormat="1" applyFont="1" applyFill="1" applyBorder="1" applyAlignment="1">
      <alignment horizontal="right"/>
    </xf>
    <xf numFmtId="0" fontId="2" fillId="0" borderId="0" xfId="0" applyFont="1" applyBorder="1"/>
    <xf numFmtId="164" fontId="2" fillId="0" borderId="0" xfId="1" applyNumberFormat="1" applyFont="1" applyBorder="1"/>
    <xf numFmtId="0" fontId="2" fillId="0" borderId="25" xfId="0" applyFont="1" applyBorder="1"/>
    <xf numFmtId="0" fontId="0" fillId="0" borderId="1" xfId="0" applyFill="1" applyBorder="1"/>
    <xf numFmtId="0" fontId="0" fillId="0" borderId="5" xfId="0" applyFill="1" applyBorder="1"/>
    <xf numFmtId="164" fontId="0" fillId="2" borderId="0" xfId="1" applyNumberFormat="1" applyFont="1" applyFill="1"/>
    <xf numFmtId="0" fontId="0" fillId="0" borderId="8" xfId="0" applyFill="1" applyBorder="1"/>
    <xf numFmtId="0" fontId="2" fillId="0" borderId="26" xfId="0" applyFont="1" applyBorder="1" applyAlignment="1">
      <alignment horizontal="right"/>
    </xf>
    <xf numFmtId="0" fontId="3" fillId="0" borderId="27" xfId="0" applyFont="1" applyBorder="1" applyAlignment="1">
      <alignment horizontal="center"/>
    </xf>
    <xf numFmtId="164" fontId="2" fillId="0" borderId="28" xfId="1" applyNumberFormat="1" applyFont="1" applyBorder="1" applyAlignment="1">
      <alignment horizontal="right"/>
    </xf>
    <xf numFmtId="164" fontId="0" fillId="0" borderId="29" xfId="1" applyNumberFormat="1" applyFont="1" applyBorder="1"/>
    <xf numFmtId="164" fontId="0" fillId="0" borderId="29" xfId="0" applyNumberFormat="1" applyBorder="1"/>
    <xf numFmtId="164" fontId="0" fillId="0" borderId="30" xfId="0" applyNumberFormat="1" applyBorder="1"/>
    <xf numFmtId="164" fontId="2" fillId="0" borderId="31" xfId="1" applyNumberFormat="1" applyFont="1" applyBorder="1" applyAlignment="1">
      <alignment horizontal="right"/>
    </xf>
    <xf numFmtId="164" fontId="0" fillId="0" borderId="0" xfId="1" applyNumberFormat="1" applyFont="1" applyBorder="1"/>
    <xf numFmtId="164" fontId="0" fillId="0" borderId="0" xfId="0" applyNumberFormat="1" applyBorder="1"/>
    <xf numFmtId="164" fontId="0" fillId="0" borderId="32" xfId="0" applyNumberFormat="1" applyBorder="1"/>
    <xf numFmtId="0" fontId="2" fillId="3" borderId="33" xfId="0" applyFont="1" applyFill="1" applyBorder="1" applyAlignment="1">
      <alignment horizontal="right"/>
    </xf>
    <xf numFmtId="164" fontId="2" fillId="3" borderId="34" xfId="1" applyNumberFormat="1" applyFont="1" applyFill="1" applyBorder="1"/>
    <xf numFmtId="164" fontId="2" fillId="3" borderId="34" xfId="0" applyNumberFormat="1" applyFont="1" applyFill="1" applyBorder="1"/>
    <xf numFmtId="164" fontId="2" fillId="3" borderId="35" xfId="0" applyNumberFormat="1" applyFont="1" applyFill="1" applyBorder="1"/>
    <xf numFmtId="0" fontId="0" fillId="2" borderId="0" xfId="0" applyFill="1"/>
    <xf numFmtId="0" fontId="0" fillId="5" borderId="0" xfId="0" applyFill="1" applyBorder="1"/>
    <xf numFmtId="0" fontId="0" fillId="0" borderId="0" xfId="0" applyFill="1" applyBorder="1" applyAlignment="1">
      <alignment horizontal="right"/>
    </xf>
    <xf numFmtId="164" fontId="0" fillId="5" borderId="0" xfId="1" applyNumberFormat="1" applyFont="1" applyFill="1" applyBorder="1" applyAlignment="1">
      <alignment horizontal="right"/>
    </xf>
    <xf numFmtId="164" fontId="0" fillId="0" borderId="22" xfId="1" applyNumberFormat="1" applyFont="1" applyBorder="1"/>
    <xf numFmtId="164" fontId="0" fillId="0" borderId="36" xfId="1" applyNumberFormat="1" applyFont="1" applyBorder="1"/>
    <xf numFmtId="164" fontId="0" fillId="0" borderId="3" xfId="1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164" fontId="0" fillId="0" borderId="37" xfId="1" applyNumberFormat="1" applyFont="1" applyBorder="1" applyAlignment="1">
      <alignment horizontal="right"/>
    </xf>
    <xf numFmtId="0" fontId="0" fillId="0" borderId="38" xfId="0" applyBorder="1" applyAlignment="1">
      <alignment horizontal="right"/>
    </xf>
    <xf numFmtId="164" fontId="0" fillId="3" borderId="39" xfId="1" applyNumberFormat="1" applyFont="1" applyFill="1" applyBorder="1" applyAlignment="1">
      <alignment horizontal="right"/>
    </xf>
    <xf numFmtId="164" fontId="0" fillId="3" borderId="9" xfId="1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right"/>
    </xf>
    <xf numFmtId="164" fontId="2" fillId="0" borderId="40" xfId="1" applyNumberFormat="1" applyFont="1" applyBorder="1" applyAlignment="1">
      <alignment horizontal="right"/>
    </xf>
    <xf numFmtId="164" fontId="2" fillId="0" borderId="41" xfId="1" applyNumberFormat="1" applyFont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164" fontId="0" fillId="0" borderId="6" xfId="0" applyNumberFormat="1" applyBorder="1"/>
    <xf numFmtId="164" fontId="0" fillId="0" borderId="7" xfId="0" applyNumberFormat="1" applyBorder="1"/>
    <xf numFmtId="164" fontId="2" fillId="3" borderId="9" xfId="1" applyNumberFormat="1" applyFont="1" applyFill="1" applyBorder="1"/>
    <xf numFmtId="164" fontId="2" fillId="3" borderId="9" xfId="0" applyNumberFormat="1" applyFont="1" applyFill="1" applyBorder="1"/>
    <xf numFmtId="164" fontId="2" fillId="3" borderId="10" xfId="0" applyNumberFormat="1" applyFont="1" applyFill="1" applyBorder="1"/>
    <xf numFmtId="164" fontId="0" fillId="0" borderId="43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2" borderId="0" xfId="1" applyNumberFormat="1" applyFont="1" applyFill="1" applyBorder="1"/>
    <xf numFmtId="164" fontId="2" fillId="4" borderId="44" xfId="1" applyNumberFormat="1" applyFont="1" applyFill="1" applyBorder="1"/>
    <xf numFmtId="164" fontId="2" fillId="4" borderId="45" xfId="1" applyNumberFormat="1" applyFont="1" applyFill="1" applyBorder="1"/>
    <xf numFmtId="0" fontId="2" fillId="6" borderId="12" xfId="0" applyFont="1" applyFill="1" applyBorder="1"/>
    <xf numFmtId="44" fontId="2" fillId="6" borderId="9" xfId="1" applyFont="1" applyFill="1" applyBorder="1" applyAlignment="1">
      <alignment horizontal="right"/>
    </xf>
    <xf numFmtId="164" fontId="2" fillId="6" borderId="9" xfId="1" applyNumberFormat="1" applyFont="1" applyFill="1" applyBorder="1" applyAlignment="1">
      <alignment horizontal="right"/>
    </xf>
    <xf numFmtId="164" fontId="2" fillId="6" borderId="10" xfId="1" applyNumberFormat="1" applyFont="1" applyFill="1" applyBorder="1" applyAlignment="1">
      <alignment horizontal="right"/>
    </xf>
    <xf numFmtId="0" fontId="0" fillId="0" borderId="12" xfId="0" applyFont="1" applyBorder="1"/>
    <xf numFmtId="0" fontId="0" fillId="0" borderId="43" xfId="0" applyFont="1" applyBorder="1"/>
    <xf numFmtId="0" fontId="2" fillId="3" borderId="8" xfId="0" applyFont="1" applyFill="1" applyBorder="1"/>
    <xf numFmtId="164" fontId="0" fillId="3" borderId="10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10" workbookViewId="0">
      <selection activeCell="C32" sqref="C32"/>
    </sheetView>
  </sheetViews>
  <sheetFormatPr defaultRowHeight="15" x14ac:dyDescent="0.25"/>
  <cols>
    <col min="1" max="1" width="52.85546875" customWidth="1"/>
    <col min="2" max="2" width="14" bestFit="1" customWidth="1"/>
    <col min="3" max="5" width="13.28515625" bestFit="1" customWidth="1"/>
    <col min="6" max="6" width="13.5703125" customWidth="1"/>
    <col min="7" max="7" width="13.28515625" bestFit="1" customWidth="1"/>
    <col min="10" max="10" width="12.28515625" bestFit="1" customWidth="1"/>
  </cols>
  <sheetData>
    <row r="1" spans="1:7" x14ac:dyDescent="0.25">
      <c r="A1" s="1" t="s">
        <v>0</v>
      </c>
    </row>
    <row r="2" spans="1:7" ht="15.75" thickBot="1" x14ac:dyDescent="0.3"/>
    <row r="3" spans="1:7" ht="15.75" thickBot="1" x14ac:dyDescent="0.3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</row>
    <row r="4" spans="1:7" ht="15.75" thickBot="1" x14ac:dyDescent="0.3">
      <c r="A4" s="5" t="s">
        <v>7</v>
      </c>
      <c r="B4" s="6">
        <v>0</v>
      </c>
      <c r="C4" s="7">
        <v>0</v>
      </c>
      <c r="D4" s="7">
        <v>0</v>
      </c>
      <c r="E4" s="7">
        <v>0</v>
      </c>
      <c r="F4" s="7">
        <v>0</v>
      </c>
      <c r="G4" s="8">
        <v>0</v>
      </c>
    </row>
    <row r="5" spans="1:7" ht="15.75" thickBot="1" x14ac:dyDescent="0.3">
      <c r="A5" s="9" t="s">
        <v>8</v>
      </c>
      <c r="B5" s="10">
        <v>1570000</v>
      </c>
      <c r="C5" s="11">
        <f>+B47</f>
        <v>1570000</v>
      </c>
      <c r="D5" s="11">
        <f t="shared" ref="D5:G5" si="0">+C47</f>
        <v>0</v>
      </c>
      <c r="E5" s="11">
        <f t="shared" si="0"/>
        <v>0</v>
      </c>
      <c r="F5" s="11">
        <f t="shared" si="0"/>
        <v>0</v>
      </c>
      <c r="G5" s="12">
        <f t="shared" si="0"/>
        <v>0</v>
      </c>
    </row>
    <row r="6" spans="1:7" ht="15.75" thickBot="1" x14ac:dyDescent="0.3">
      <c r="A6" s="9" t="s">
        <v>9</v>
      </c>
      <c r="B6" s="13">
        <v>0</v>
      </c>
      <c r="C6" s="14">
        <f>350000+186000</f>
        <v>536000</v>
      </c>
      <c r="D6" s="14">
        <f>500000+323500</f>
        <v>823500</v>
      </c>
      <c r="E6" s="14">
        <f>552000+405500</f>
        <v>957500</v>
      </c>
      <c r="F6" s="14">
        <f>422500+340500</f>
        <v>763000</v>
      </c>
      <c r="G6" s="15">
        <f>422500+271000</f>
        <v>693500</v>
      </c>
    </row>
    <row r="7" spans="1:7" ht="15.75" thickBot="1" x14ac:dyDescent="0.3">
      <c r="A7" s="16"/>
      <c r="B7" s="17"/>
      <c r="C7" s="17"/>
      <c r="D7" s="17"/>
      <c r="E7" s="17"/>
      <c r="F7" s="17"/>
      <c r="G7" s="17"/>
    </row>
    <row r="8" spans="1:7" s="22" customFormat="1" ht="15.75" thickBot="1" x14ac:dyDescent="0.3">
      <c r="A8" s="18" t="s">
        <v>10</v>
      </c>
      <c r="B8" s="19" t="s">
        <v>1</v>
      </c>
      <c r="C8" s="20" t="s">
        <v>2</v>
      </c>
      <c r="D8" s="20" t="s">
        <v>3</v>
      </c>
      <c r="E8" s="20" t="s">
        <v>4</v>
      </c>
      <c r="F8" s="20" t="s">
        <v>5</v>
      </c>
      <c r="G8" s="21" t="s">
        <v>6</v>
      </c>
    </row>
    <row r="9" spans="1:7" ht="15.75" thickBot="1" x14ac:dyDescent="0.3">
      <c r="A9" s="5" t="s">
        <v>11</v>
      </c>
      <c r="B9" s="23"/>
      <c r="C9" s="23">
        <v>1300000</v>
      </c>
      <c r="D9" s="23"/>
      <c r="E9" s="23"/>
      <c r="F9" s="24"/>
      <c r="G9" s="25"/>
    </row>
    <row r="10" spans="1:7" ht="15.75" thickBot="1" x14ac:dyDescent="0.3">
      <c r="A10" s="5" t="s">
        <v>12</v>
      </c>
      <c r="B10" s="26">
        <v>75000</v>
      </c>
      <c r="C10" s="27">
        <v>6000</v>
      </c>
      <c r="D10" s="27">
        <v>6000</v>
      </c>
      <c r="E10" s="27">
        <v>6000</v>
      </c>
      <c r="F10" s="27">
        <v>6000</v>
      </c>
      <c r="G10" s="28">
        <v>6000</v>
      </c>
    </row>
    <row r="11" spans="1:7" ht="15.75" thickBot="1" x14ac:dyDescent="0.3">
      <c r="A11" s="5" t="s">
        <v>13</v>
      </c>
      <c r="B11" s="27"/>
      <c r="C11" s="27"/>
      <c r="D11" s="27"/>
      <c r="E11" s="27">
        <v>600000</v>
      </c>
      <c r="F11" s="29"/>
      <c r="G11" s="28"/>
    </row>
    <row r="12" spans="1:7" ht="15.75" thickBot="1" x14ac:dyDescent="0.3">
      <c r="A12" s="16" t="s">
        <v>14</v>
      </c>
      <c r="B12" s="30"/>
      <c r="C12" s="30">
        <v>45000</v>
      </c>
      <c r="D12" s="30">
        <v>4500</v>
      </c>
      <c r="E12" s="30">
        <v>4500</v>
      </c>
      <c r="F12" s="31">
        <v>4500</v>
      </c>
      <c r="G12" s="32">
        <v>4500</v>
      </c>
    </row>
    <row r="13" spans="1:7" ht="15.75" thickBot="1" x14ac:dyDescent="0.3">
      <c r="A13" s="33" t="s">
        <v>15</v>
      </c>
      <c r="B13" s="34">
        <f t="shared" ref="B13:G13" si="1">SUM(B9:B12)</f>
        <v>75000</v>
      </c>
      <c r="C13" s="34">
        <f t="shared" si="1"/>
        <v>1351000</v>
      </c>
      <c r="D13" s="34">
        <f t="shared" si="1"/>
        <v>10500</v>
      </c>
      <c r="E13" s="34">
        <f t="shared" si="1"/>
        <v>610500</v>
      </c>
      <c r="F13" s="35">
        <f t="shared" si="1"/>
        <v>10500</v>
      </c>
      <c r="G13" s="36">
        <f t="shared" si="1"/>
        <v>10500</v>
      </c>
    </row>
    <row r="14" spans="1:7" ht="15.75" thickBot="1" x14ac:dyDescent="0.3">
      <c r="A14" s="37"/>
      <c r="B14" s="38"/>
      <c r="C14" s="38"/>
      <c r="D14" s="38"/>
      <c r="E14" s="38"/>
      <c r="F14" s="38"/>
      <c r="G14" s="38"/>
    </row>
    <row r="15" spans="1:7" ht="15.75" thickBot="1" x14ac:dyDescent="0.3">
      <c r="A15" s="18" t="s">
        <v>16</v>
      </c>
      <c r="B15" s="19" t="s">
        <v>1</v>
      </c>
      <c r="C15" s="20" t="s">
        <v>2</v>
      </c>
      <c r="D15" s="20" t="s">
        <v>3</v>
      </c>
      <c r="E15" s="20" t="s">
        <v>4</v>
      </c>
      <c r="F15" s="20" t="s">
        <v>5</v>
      </c>
      <c r="G15" s="21" t="s">
        <v>6</v>
      </c>
    </row>
    <row r="16" spans="1:7" ht="15.75" thickBot="1" x14ac:dyDescent="0.3">
      <c r="A16" s="39" t="s">
        <v>17</v>
      </c>
      <c r="B16" s="40">
        <v>70000</v>
      </c>
      <c r="C16" s="23"/>
      <c r="D16" s="23"/>
      <c r="E16" s="23"/>
      <c r="F16" s="24"/>
      <c r="G16" s="25"/>
    </row>
    <row r="17" spans="1:10" ht="15.75" thickBot="1" x14ac:dyDescent="0.3">
      <c r="A17" s="39" t="s">
        <v>18</v>
      </c>
      <c r="B17" s="27"/>
      <c r="C17" s="27">
        <v>90000</v>
      </c>
      <c r="D17" s="27">
        <v>8000</v>
      </c>
      <c r="E17" s="27"/>
      <c r="F17" s="41"/>
      <c r="G17" s="28"/>
    </row>
    <row r="18" spans="1:10" ht="15.75" thickBot="1" x14ac:dyDescent="0.3">
      <c r="A18" s="39" t="s">
        <v>19</v>
      </c>
      <c r="B18" s="27"/>
      <c r="C18" s="27"/>
      <c r="D18" s="27">
        <v>90000</v>
      </c>
      <c r="E18" s="27">
        <v>12000</v>
      </c>
      <c r="F18" s="41">
        <v>12000</v>
      </c>
      <c r="G18" s="28">
        <v>12000</v>
      </c>
    </row>
    <row r="19" spans="1:10" ht="15.75" thickBot="1" x14ac:dyDescent="0.3">
      <c r="A19" s="33" t="s">
        <v>20</v>
      </c>
      <c r="B19" s="34">
        <f>SUM(B16:B18)</f>
        <v>70000</v>
      </c>
      <c r="C19" s="34">
        <f t="shared" ref="C19:G19" si="2">SUM(C16:C18)</f>
        <v>90000</v>
      </c>
      <c r="D19" s="34">
        <f t="shared" si="2"/>
        <v>98000</v>
      </c>
      <c r="E19" s="34">
        <f t="shared" si="2"/>
        <v>12000</v>
      </c>
      <c r="F19" s="34">
        <f t="shared" si="2"/>
        <v>12000</v>
      </c>
      <c r="G19" s="34">
        <f t="shared" si="2"/>
        <v>12000</v>
      </c>
    </row>
    <row r="20" spans="1:10" x14ac:dyDescent="0.25">
      <c r="A20" s="42"/>
      <c r="B20" s="23"/>
      <c r="C20" s="23"/>
      <c r="D20" s="23"/>
      <c r="E20" s="23"/>
      <c r="F20" s="23"/>
      <c r="G20" s="23"/>
    </row>
    <row r="21" spans="1:10" ht="15.75" thickBot="1" x14ac:dyDescent="0.3">
      <c r="A21" s="43" t="s">
        <v>21</v>
      </c>
      <c r="B21" s="44">
        <f>+B19+B13</f>
        <v>145000</v>
      </c>
      <c r="C21" s="44">
        <f>C13+C19</f>
        <v>1441000</v>
      </c>
      <c r="D21" s="44">
        <f>D13+D19</f>
        <v>108500</v>
      </c>
      <c r="E21" s="44">
        <f>E13+E19</f>
        <v>622500</v>
      </c>
      <c r="F21" s="44">
        <f>F13+F19</f>
        <v>22500</v>
      </c>
      <c r="G21" s="44">
        <f>G13+G19</f>
        <v>22500</v>
      </c>
    </row>
    <row r="22" spans="1:10" ht="15.75" thickBot="1" x14ac:dyDescent="0.3">
      <c r="A22" s="37"/>
      <c r="B22" s="38"/>
      <c r="C22" s="38"/>
      <c r="D22" s="38"/>
      <c r="E22" s="38"/>
      <c r="F22" s="45" t="s">
        <v>22</v>
      </c>
      <c r="G22" s="46">
        <f>SUM(C21:G21)</f>
        <v>2217000</v>
      </c>
    </row>
    <row r="23" spans="1:10" s="50" customFormat="1" ht="15.75" thickBot="1" x14ac:dyDescent="0.3">
      <c r="A23" s="47"/>
      <c r="B23" s="48"/>
      <c r="C23" s="48"/>
      <c r="D23" s="48"/>
      <c r="E23" s="48"/>
      <c r="F23" s="49"/>
      <c r="G23" s="49"/>
      <c r="J23" s="51"/>
    </row>
    <row r="24" spans="1:10" s="50" customFormat="1" ht="15.75" thickBot="1" x14ac:dyDescent="0.3">
      <c r="A24" s="52" t="s">
        <v>23</v>
      </c>
      <c r="B24" s="20"/>
      <c r="C24" s="20" t="s">
        <v>2</v>
      </c>
      <c r="D24" s="20" t="s">
        <v>3</v>
      </c>
      <c r="E24" s="20" t="s">
        <v>4</v>
      </c>
      <c r="F24" s="20" t="s">
        <v>5</v>
      </c>
      <c r="G24" s="21" t="s">
        <v>6</v>
      </c>
      <c r="I24" s="53"/>
      <c r="J24" s="51"/>
    </row>
    <row r="25" spans="1:10" s="50" customFormat="1" ht="15.75" thickBot="1" x14ac:dyDescent="0.3">
      <c r="A25" s="16" t="s">
        <v>24</v>
      </c>
      <c r="B25" s="30"/>
      <c r="C25" s="30">
        <v>400000</v>
      </c>
      <c r="D25" s="30">
        <v>400000</v>
      </c>
      <c r="E25" s="54">
        <v>0</v>
      </c>
      <c r="F25" s="30">
        <v>400000</v>
      </c>
      <c r="G25" s="32">
        <v>400000</v>
      </c>
      <c r="J25" s="51"/>
    </row>
    <row r="26" spans="1:10" s="50" customFormat="1" ht="15.75" thickBot="1" x14ac:dyDescent="0.3">
      <c r="A26" s="39" t="s">
        <v>25</v>
      </c>
      <c r="B26" s="27"/>
      <c r="C26" s="27">
        <v>140000</v>
      </c>
      <c r="D26" s="27">
        <v>140000</v>
      </c>
      <c r="E26" s="27">
        <v>140000</v>
      </c>
      <c r="F26" s="27">
        <v>140000</v>
      </c>
      <c r="G26" s="27">
        <v>140000</v>
      </c>
    </row>
    <row r="27" spans="1:10" s="50" customFormat="1" ht="15.75" thickBot="1" x14ac:dyDescent="0.3">
      <c r="A27" s="39" t="s">
        <v>26</v>
      </c>
      <c r="B27" s="27"/>
      <c r="C27" s="27">
        <v>125000</v>
      </c>
      <c r="D27" s="27">
        <v>125000</v>
      </c>
      <c r="E27" s="27"/>
      <c r="F27" s="41"/>
      <c r="G27" s="27"/>
    </row>
    <row r="28" spans="1:10" s="50" customFormat="1" ht="15.75" thickBot="1" x14ac:dyDescent="0.3">
      <c r="A28" s="39" t="s">
        <v>27</v>
      </c>
      <c r="B28" s="27"/>
      <c r="C28" s="27"/>
      <c r="D28" s="27"/>
      <c r="E28" s="27">
        <v>100000</v>
      </c>
      <c r="F28" s="41">
        <v>100000</v>
      </c>
      <c r="G28" s="27">
        <v>100000</v>
      </c>
    </row>
    <row r="29" spans="1:10" s="50" customFormat="1" ht="15.75" thickBot="1" x14ac:dyDescent="0.3">
      <c r="A29" s="5" t="s">
        <v>28</v>
      </c>
      <c r="B29" s="27"/>
      <c r="C29" s="27"/>
      <c r="D29" s="27">
        <v>50000</v>
      </c>
      <c r="E29" s="27">
        <v>20000</v>
      </c>
      <c r="F29" s="27">
        <v>20000</v>
      </c>
      <c r="G29" s="27">
        <v>20000</v>
      </c>
    </row>
    <row r="30" spans="1:10" s="50" customFormat="1" ht="15.75" thickBot="1" x14ac:dyDescent="0.3">
      <c r="A30" s="5" t="s">
        <v>29</v>
      </c>
      <c r="B30" s="27"/>
      <c r="C30" s="27"/>
      <c r="D30" s="27"/>
      <c r="E30" s="27">
        <v>75000</v>
      </c>
      <c r="F30" s="41">
        <v>5500</v>
      </c>
      <c r="G30" s="27">
        <v>5500</v>
      </c>
    </row>
    <row r="31" spans="1:10" s="50" customFormat="1" ht="15.75" thickBot="1" x14ac:dyDescent="0.3">
      <c r="A31" s="5" t="s">
        <v>30</v>
      </c>
      <c r="B31" s="27"/>
      <c r="C31" s="27"/>
      <c r="D31" s="27"/>
      <c r="E31" s="27"/>
      <c r="F31" s="41">
        <v>75000</v>
      </c>
      <c r="G31" s="27">
        <v>5500</v>
      </c>
    </row>
    <row r="32" spans="1:10" s="50" customFormat="1" ht="15.75" thickBot="1" x14ac:dyDescent="0.3">
      <c r="A32" s="55" t="s">
        <v>31</v>
      </c>
      <c r="B32" s="56">
        <v>0</v>
      </c>
      <c r="C32" s="57">
        <f>SUM(C25:C31)</f>
        <v>665000</v>
      </c>
      <c r="D32" s="57">
        <f t="shared" ref="D32:G32" si="3">SUM(D25:D31)</f>
        <v>715000</v>
      </c>
      <c r="E32" s="57">
        <f t="shared" si="3"/>
        <v>335000</v>
      </c>
      <c r="F32" s="57">
        <f t="shared" si="3"/>
        <v>740500</v>
      </c>
      <c r="G32" s="57">
        <f t="shared" si="3"/>
        <v>671000</v>
      </c>
    </row>
    <row r="33" spans="1:8" s="50" customFormat="1" ht="15.75" thickBot="1" x14ac:dyDescent="0.3">
      <c r="A33"/>
      <c r="B33"/>
      <c r="C33"/>
      <c r="D33"/>
      <c r="E33"/>
      <c r="F33" s="45" t="s">
        <v>22</v>
      </c>
      <c r="G33" s="46">
        <f>SUM(C32:G32)</f>
        <v>3126500</v>
      </c>
    </row>
    <row r="34" spans="1:8" s="50" customFormat="1" x14ac:dyDescent="0.25">
      <c r="A34" s="47"/>
      <c r="B34" s="48"/>
      <c r="C34" s="48"/>
      <c r="D34" s="48"/>
      <c r="E34" s="48"/>
      <c r="F34" s="49"/>
      <c r="G34" s="49"/>
    </row>
    <row r="35" spans="1:8" ht="15.75" thickBot="1" x14ac:dyDescent="0.3">
      <c r="A35" s="58"/>
      <c r="B35" s="59"/>
      <c r="C35" s="59"/>
      <c r="D35" s="59"/>
      <c r="E35" s="59"/>
      <c r="F35" s="59"/>
      <c r="G35" s="59"/>
    </row>
    <row r="36" spans="1:8" ht="15.75" thickBot="1" x14ac:dyDescent="0.3">
      <c r="A36" s="60" t="s">
        <v>32</v>
      </c>
      <c r="B36" s="19" t="s">
        <v>1</v>
      </c>
      <c r="C36" s="20" t="s">
        <v>2</v>
      </c>
      <c r="D36" s="20" t="s">
        <v>3</v>
      </c>
      <c r="E36" s="20" t="s">
        <v>4</v>
      </c>
      <c r="F36" s="20" t="s">
        <v>5</v>
      </c>
      <c r="G36" s="21" t="s">
        <v>6</v>
      </c>
    </row>
    <row r="37" spans="1:8" x14ac:dyDescent="0.25">
      <c r="A37" s="61" t="s">
        <v>33</v>
      </c>
      <c r="B37" s="7">
        <f t="shared" ref="B37:G37" si="4">+B4+B6</f>
        <v>0</v>
      </c>
      <c r="C37" s="7">
        <f t="shared" si="4"/>
        <v>536000</v>
      </c>
      <c r="D37" s="7">
        <f t="shared" si="4"/>
        <v>823500</v>
      </c>
      <c r="E37" s="7">
        <f t="shared" si="4"/>
        <v>957500</v>
      </c>
      <c r="F37" s="7">
        <f t="shared" si="4"/>
        <v>763000</v>
      </c>
      <c r="G37" s="8">
        <f t="shared" si="4"/>
        <v>693500</v>
      </c>
    </row>
    <row r="38" spans="1:8" x14ac:dyDescent="0.25">
      <c r="A38" s="62" t="s">
        <v>34</v>
      </c>
      <c r="B38" s="11">
        <v>0</v>
      </c>
      <c r="C38" s="11">
        <v>1570000</v>
      </c>
      <c r="D38" s="11">
        <v>0</v>
      </c>
      <c r="E38" s="11">
        <v>0</v>
      </c>
      <c r="F38" s="11">
        <v>0</v>
      </c>
      <c r="G38" s="11">
        <v>0</v>
      </c>
    </row>
    <row r="39" spans="1:8" x14ac:dyDescent="0.25">
      <c r="A39" s="62" t="s">
        <v>35</v>
      </c>
      <c r="B39" s="63">
        <f>145000</f>
        <v>145000</v>
      </c>
      <c r="C39" s="11">
        <f>C21+C32</f>
        <v>2106000</v>
      </c>
      <c r="D39" s="11">
        <f t="shared" ref="D39:G39" si="5">D21+D32</f>
        <v>823500</v>
      </c>
      <c r="E39" s="11">
        <f t="shared" si="5"/>
        <v>957500</v>
      </c>
      <c r="F39" s="11">
        <f t="shared" si="5"/>
        <v>763000</v>
      </c>
      <c r="G39" s="11">
        <f t="shared" si="5"/>
        <v>693500</v>
      </c>
    </row>
    <row r="40" spans="1:8" ht="15.75" thickBot="1" x14ac:dyDescent="0.3">
      <c r="A40" s="64" t="s">
        <v>36</v>
      </c>
      <c r="B40" s="14">
        <v>0</v>
      </c>
      <c r="C40" s="14">
        <f>+C37+C38-C39</f>
        <v>0</v>
      </c>
      <c r="D40" s="14">
        <f t="shared" ref="D40:G40" si="6">+D37+D38-D39</f>
        <v>0</v>
      </c>
      <c r="E40" s="14">
        <f t="shared" si="6"/>
        <v>0</v>
      </c>
      <c r="F40" s="14">
        <f t="shared" si="6"/>
        <v>0</v>
      </c>
      <c r="G40" s="14">
        <f t="shared" si="6"/>
        <v>0</v>
      </c>
    </row>
    <row r="42" spans="1:8" s="37" customFormat="1" x14ac:dyDescent="0.25">
      <c r="A42"/>
      <c r="B42"/>
      <c r="C42"/>
      <c r="D42"/>
      <c r="E42"/>
      <c r="F42"/>
      <c r="G42"/>
      <c r="H42" s="47"/>
    </row>
    <row r="43" spans="1:8" ht="15.75" thickBot="1" x14ac:dyDescent="0.3">
      <c r="B43" t="s">
        <v>37</v>
      </c>
    </row>
    <row r="44" spans="1:8" ht="15.75" thickBot="1" x14ac:dyDescent="0.3">
      <c r="A44" s="65" t="s">
        <v>38</v>
      </c>
      <c r="B44" s="66" t="s">
        <v>1</v>
      </c>
      <c r="C44" s="20" t="s">
        <v>2</v>
      </c>
      <c r="D44" s="20" t="s">
        <v>3</v>
      </c>
      <c r="E44" s="20" t="s">
        <v>4</v>
      </c>
      <c r="F44" s="20" t="s">
        <v>5</v>
      </c>
      <c r="G44" s="21" t="s">
        <v>6</v>
      </c>
    </row>
    <row r="45" spans="1:8" x14ac:dyDescent="0.25">
      <c r="A45" s="67" t="s">
        <v>39</v>
      </c>
      <c r="B45" s="68">
        <v>1570000</v>
      </c>
      <c r="C45" s="69">
        <f>+B47</f>
        <v>1570000</v>
      </c>
      <c r="D45" s="69">
        <f t="shared" ref="D45:G45" si="7">+C47</f>
        <v>0</v>
      </c>
      <c r="E45" s="69">
        <f t="shared" si="7"/>
        <v>0</v>
      </c>
      <c r="F45" s="69">
        <f t="shared" si="7"/>
        <v>0</v>
      </c>
      <c r="G45" s="70">
        <f t="shared" si="7"/>
        <v>0</v>
      </c>
    </row>
    <row r="46" spans="1:8" x14ac:dyDescent="0.25">
      <c r="A46" s="71" t="s">
        <v>40</v>
      </c>
      <c r="B46" s="72">
        <v>0</v>
      </c>
      <c r="C46" s="73">
        <f>+C38*-1</f>
        <v>-1570000</v>
      </c>
      <c r="D46" s="73">
        <f t="shared" ref="D46:G46" si="8">+D38*-1</f>
        <v>0</v>
      </c>
      <c r="E46" s="73">
        <f t="shared" si="8"/>
        <v>0</v>
      </c>
      <c r="F46" s="73">
        <f t="shared" si="8"/>
        <v>0</v>
      </c>
      <c r="G46" s="74">
        <f t="shared" si="8"/>
        <v>0</v>
      </c>
    </row>
    <row r="47" spans="1:8" ht="15.75" thickBot="1" x14ac:dyDescent="0.3">
      <c r="A47" s="75" t="s">
        <v>41</v>
      </c>
      <c r="B47" s="76">
        <f t="shared" ref="B47:G47" si="9">SUM(B45:B46)</f>
        <v>1570000</v>
      </c>
      <c r="C47" s="77">
        <f t="shared" si="9"/>
        <v>0</v>
      </c>
      <c r="D47" s="77">
        <f t="shared" si="9"/>
        <v>0</v>
      </c>
      <c r="E47" s="77">
        <f t="shared" si="9"/>
        <v>0</v>
      </c>
      <c r="F47" s="77">
        <f t="shared" si="9"/>
        <v>0</v>
      </c>
      <c r="G47" s="78">
        <f t="shared" si="9"/>
        <v>0</v>
      </c>
    </row>
    <row r="50" spans="1:7" x14ac:dyDescent="0.25">
      <c r="A50" s="79" t="s">
        <v>42</v>
      </c>
    </row>
    <row r="51" spans="1:7" x14ac:dyDescent="0.25">
      <c r="A51" s="80" t="s">
        <v>43</v>
      </c>
      <c r="B51" s="81"/>
      <c r="C51" s="81"/>
      <c r="D51" s="81"/>
      <c r="E51" s="82">
        <v>470681</v>
      </c>
      <c r="F51" s="81"/>
      <c r="G51" s="81"/>
    </row>
  </sheetData>
  <pageMargins left="0.2" right="0.2" top="0.25" bottom="0.25" header="0.3" footer="0.3"/>
  <pageSetup scale="75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A34" sqref="A34"/>
    </sheetView>
  </sheetViews>
  <sheetFormatPr defaultRowHeight="15" x14ac:dyDescent="0.25"/>
  <cols>
    <col min="1" max="1" width="52.85546875" customWidth="1"/>
    <col min="2" max="2" width="14" bestFit="1" customWidth="1"/>
    <col min="3" max="5" width="13.28515625" bestFit="1" customWidth="1"/>
    <col min="6" max="6" width="13.5703125" customWidth="1"/>
    <col min="7" max="7" width="13.28515625" bestFit="1" customWidth="1"/>
    <col min="8" max="8" width="16.42578125" customWidth="1"/>
    <col min="9" max="9" width="11.5703125" bestFit="1" customWidth="1"/>
    <col min="10" max="10" width="12.28515625" bestFit="1" customWidth="1"/>
  </cols>
  <sheetData>
    <row r="1" spans="1:9" x14ac:dyDescent="0.25">
      <c r="A1" s="1" t="s">
        <v>0</v>
      </c>
    </row>
    <row r="2" spans="1:9" ht="15.75" thickBot="1" x14ac:dyDescent="0.3"/>
    <row r="3" spans="1:9" ht="15.75" thickBot="1" x14ac:dyDescent="0.3">
      <c r="B3" s="19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44</v>
      </c>
      <c r="I3" s="21" t="s">
        <v>45</v>
      </c>
    </row>
    <row r="4" spans="1:9" ht="15.75" thickBot="1" x14ac:dyDescent="0.3">
      <c r="A4" s="5" t="s">
        <v>7</v>
      </c>
      <c r="B4" s="100">
        <v>0</v>
      </c>
      <c r="C4" s="101">
        <v>0</v>
      </c>
      <c r="D4" s="101">
        <v>0</v>
      </c>
      <c r="E4" s="101">
        <v>0</v>
      </c>
      <c r="F4" s="101">
        <v>0</v>
      </c>
      <c r="G4" s="102">
        <v>0</v>
      </c>
      <c r="H4" s="102"/>
      <c r="I4" s="103"/>
    </row>
    <row r="5" spans="1:9" ht="15.75" thickBot="1" x14ac:dyDescent="0.3">
      <c r="A5" s="9" t="s">
        <v>8</v>
      </c>
      <c r="B5" s="10">
        <v>1570000</v>
      </c>
      <c r="C5" s="11">
        <f>+B47</f>
        <v>1570000</v>
      </c>
      <c r="D5" s="11">
        <f t="shared" ref="D5:G5" si="0">+C47</f>
        <v>0</v>
      </c>
      <c r="E5" s="11">
        <f t="shared" si="0"/>
        <v>0</v>
      </c>
      <c r="F5" s="11">
        <f t="shared" si="0"/>
        <v>0</v>
      </c>
      <c r="G5" s="83">
        <f t="shared" si="0"/>
        <v>0</v>
      </c>
      <c r="H5" s="83"/>
      <c r="I5" s="12"/>
    </row>
    <row r="6" spans="1:9" ht="15.75" thickBot="1" x14ac:dyDescent="0.3">
      <c r="A6" s="9" t="s">
        <v>9</v>
      </c>
      <c r="B6" s="13">
        <v>0</v>
      </c>
      <c r="C6" s="14">
        <v>196000</v>
      </c>
      <c r="D6" s="14">
        <v>483500</v>
      </c>
      <c r="E6" s="14">
        <v>1027500</v>
      </c>
      <c r="F6" s="14">
        <v>502500</v>
      </c>
      <c r="G6" s="84">
        <v>508000</v>
      </c>
      <c r="H6" s="84">
        <v>378000</v>
      </c>
      <c r="I6" s="15">
        <v>388500</v>
      </c>
    </row>
    <row r="7" spans="1:9" ht="15.75" thickBot="1" x14ac:dyDescent="0.3">
      <c r="A7" s="16"/>
      <c r="B7" s="17"/>
      <c r="C7" s="17"/>
      <c r="D7" s="17"/>
      <c r="E7" s="17"/>
      <c r="F7" s="17"/>
      <c r="G7" s="17"/>
    </row>
    <row r="8" spans="1:9" s="22" customFormat="1" ht="15.75" thickBot="1" x14ac:dyDescent="0.3">
      <c r="A8" s="18" t="s">
        <v>10</v>
      </c>
      <c r="B8" s="19" t="s">
        <v>1</v>
      </c>
      <c r="C8" s="20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44</v>
      </c>
      <c r="I8" s="21" t="s">
        <v>45</v>
      </c>
    </row>
    <row r="9" spans="1:9" ht="15.75" thickBot="1" x14ac:dyDescent="0.3">
      <c r="A9" s="5" t="s">
        <v>11</v>
      </c>
      <c r="B9" s="23"/>
      <c r="C9" s="23">
        <v>1300000</v>
      </c>
      <c r="D9" s="23"/>
      <c r="E9" s="23"/>
      <c r="F9" s="24"/>
      <c r="G9" s="23"/>
      <c r="H9" s="87"/>
      <c r="I9" s="85"/>
    </row>
    <row r="10" spans="1:9" ht="15.75" thickBot="1" x14ac:dyDescent="0.3">
      <c r="A10" s="5" t="s">
        <v>12</v>
      </c>
      <c r="B10" s="26">
        <v>75000</v>
      </c>
      <c r="C10" s="27">
        <v>6000</v>
      </c>
      <c r="D10" s="27">
        <v>6000</v>
      </c>
      <c r="E10" s="27">
        <v>6000</v>
      </c>
      <c r="F10" s="27">
        <v>6000</v>
      </c>
      <c r="G10" s="27">
        <v>6000</v>
      </c>
      <c r="H10" s="27">
        <v>6000</v>
      </c>
      <c r="I10" s="27">
        <v>6000</v>
      </c>
    </row>
    <row r="11" spans="1:9" ht="15.75" thickBot="1" x14ac:dyDescent="0.3">
      <c r="A11" s="5" t="s">
        <v>13</v>
      </c>
      <c r="B11" s="27"/>
      <c r="C11" s="27"/>
      <c r="D11" s="27"/>
      <c r="E11" s="27">
        <v>600000</v>
      </c>
      <c r="F11" s="29"/>
      <c r="G11" s="27"/>
      <c r="H11" s="88"/>
      <c r="I11" s="86"/>
    </row>
    <row r="12" spans="1:9" ht="15.75" thickBot="1" x14ac:dyDescent="0.3">
      <c r="A12" s="16" t="s">
        <v>14</v>
      </c>
      <c r="B12" s="30"/>
      <c r="C12" s="30">
        <v>45000</v>
      </c>
      <c r="D12" s="30">
        <v>4500</v>
      </c>
      <c r="E12" s="30">
        <v>4500</v>
      </c>
      <c r="F12" s="31">
        <v>4500</v>
      </c>
      <c r="G12" s="30">
        <v>4500</v>
      </c>
      <c r="H12" s="30">
        <v>4500</v>
      </c>
      <c r="I12" s="30">
        <v>4500</v>
      </c>
    </row>
    <row r="13" spans="1:9" ht="15.75" thickBot="1" x14ac:dyDescent="0.3">
      <c r="A13" s="33" t="s">
        <v>15</v>
      </c>
      <c r="B13" s="34">
        <f t="shared" ref="B13:G13" si="1">SUM(B9:B12)</f>
        <v>75000</v>
      </c>
      <c r="C13" s="34">
        <f t="shared" si="1"/>
        <v>1351000</v>
      </c>
      <c r="D13" s="34">
        <f t="shared" si="1"/>
        <v>10500</v>
      </c>
      <c r="E13" s="34">
        <f t="shared" si="1"/>
        <v>610500</v>
      </c>
      <c r="F13" s="35">
        <f t="shared" si="1"/>
        <v>10500</v>
      </c>
      <c r="G13" s="34">
        <f t="shared" si="1"/>
        <v>10500</v>
      </c>
      <c r="H13" s="89">
        <f>SUM(H9:H12)</f>
        <v>10500</v>
      </c>
      <c r="I13" s="36">
        <f>SUM(I9:I12)</f>
        <v>10500</v>
      </c>
    </row>
    <row r="14" spans="1:9" ht="15.75" thickBot="1" x14ac:dyDescent="0.3">
      <c r="A14" s="37"/>
      <c r="B14" s="38"/>
      <c r="C14" s="38"/>
      <c r="D14" s="38"/>
      <c r="E14" s="38"/>
      <c r="F14" s="38"/>
      <c r="G14" s="38"/>
    </row>
    <row r="15" spans="1:9" ht="15.75" thickBot="1" x14ac:dyDescent="0.3">
      <c r="A15" s="18" t="s">
        <v>16</v>
      </c>
      <c r="B15" s="19" t="s">
        <v>1</v>
      </c>
      <c r="C15" s="20" t="s">
        <v>2</v>
      </c>
      <c r="D15" s="20" t="s">
        <v>3</v>
      </c>
      <c r="E15" s="20" t="s">
        <v>4</v>
      </c>
      <c r="F15" s="20" t="s">
        <v>5</v>
      </c>
      <c r="G15" s="20" t="s">
        <v>6</v>
      </c>
      <c r="H15" s="20" t="s">
        <v>44</v>
      </c>
      <c r="I15" s="21" t="s">
        <v>45</v>
      </c>
    </row>
    <row r="16" spans="1:9" ht="15.75" thickBot="1" x14ac:dyDescent="0.3">
      <c r="A16" s="39" t="s">
        <v>17</v>
      </c>
      <c r="B16" s="40">
        <v>70000</v>
      </c>
      <c r="C16" s="23"/>
      <c r="D16" s="23"/>
      <c r="E16" s="23"/>
      <c r="F16" s="24"/>
      <c r="G16" s="23"/>
      <c r="H16" s="23"/>
      <c r="I16" s="25"/>
    </row>
    <row r="17" spans="1:10" ht="15.75" thickBot="1" x14ac:dyDescent="0.3">
      <c r="A17" s="39" t="s">
        <v>18</v>
      </c>
      <c r="B17" s="27"/>
      <c r="C17" s="27">
        <v>90000</v>
      </c>
      <c r="D17" s="27">
        <v>8000</v>
      </c>
      <c r="E17" s="27"/>
      <c r="F17" s="41"/>
      <c r="G17" s="27"/>
      <c r="H17" s="27"/>
      <c r="I17" s="28"/>
    </row>
    <row r="18" spans="1:10" ht="15.75" thickBot="1" x14ac:dyDescent="0.3">
      <c r="A18" s="39" t="s">
        <v>19</v>
      </c>
      <c r="B18" s="27"/>
      <c r="C18" s="27"/>
      <c r="D18" s="27">
        <v>90000</v>
      </c>
      <c r="E18" s="27">
        <v>12000</v>
      </c>
      <c r="F18" s="41">
        <v>12000</v>
      </c>
      <c r="G18" s="27">
        <v>12000</v>
      </c>
      <c r="H18" s="27">
        <v>12000</v>
      </c>
      <c r="I18" s="28">
        <v>12000</v>
      </c>
    </row>
    <row r="19" spans="1:10" ht="15.75" thickBot="1" x14ac:dyDescent="0.3">
      <c r="A19" s="33" t="s">
        <v>20</v>
      </c>
      <c r="B19" s="34">
        <f>SUM(B16:B18)</f>
        <v>70000</v>
      </c>
      <c r="C19" s="34">
        <f t="shared" ref="C19:I19" si="2">SUM(C16:C18)</f>
        <v>90000</v>
      </c>
      <c r="D19" s="34">
        <f t="shared" si="2"/>
        <v>98000</v>
      </c>
      <c r="E19" s="34">
        <f t="shared" si="2"/>
        <v>12000</v>
      </c>
      <c r="F19" s="34">
        <f t="shared" si="2"/>
        <v>12000</v>
      </c>
      <c r="G19" s="34">
        <f t="shared" si="2"/>
        <v>12000</v>
      </c>
      <c r="H19" s="34">
        <f t="shared" si="2"/>
        <v>12000</v>
      </c>
      <c r="I19" s="36">
        <f t="shared" si="2"/>
        <v>12000</v>
      </c>
    </row>
    <row r="20" spans="1:10" x14ac:dyDescent="0.25">
      <c r="A20" s="112"/>
      <c r="B20" s="23"/>
      <c r="C20" s="23"/>
      <c r="D20" s="23"/>
      <c r="E20" s="23"/>
      <c r="F20" s="23"/>
      <c r="G20" s="23"/>
      <c r="H20" s="23"/>
      <c r="I20" s="25"/>
    </row>
    <row r="21" spans="1:10" ht="15.75" thickBot="1" x14ac:dyDescent="0.3">
      <c r="A21" s="113" t="s">
        <v>21</v>
      </c>
      <c r="B21" s="90">
        <f>+B19+B13</f>
        <v>145000</v>
      </c>
      <c r="C21" s="90">
        <f>C13+C19</f>
        <v>1441000</v>
      </c>
      <c r="D21" s="90">
        <f>D13+D19</f>
        <v>108500</v>
      </c>
      <c r="E21" s="90">
        <f>E13+E19</f>
        <v>622500</v>
      </c>
      <c r="F21" s="90">
        <f>F13+F19</f>
        <v>22500</v>
      </c>
      <c r="G21" s="90">
        <f>G13+G19</f>
        <v>22500</v>
      </c>
      <c r="H21" s="90">
        <v>12000</v>
      </c>
      <c r="I21" s="114">
        <f t="shared" ref="I21" si="3">I13+I19</f>
        <v>22500</v>
      </c>
    </row>
    <row r="22" spans="1:10" ht="15.75" thickBot="1" x14ac:dyDescent="0.3">
      <c r="A22" s="37"/>
      <c r="B22" s="38"/>
      <c r="C22" s="38"/>
      <c r="D22" s="38"/>
      <c r="E22" s="38"/>
      <c r="H22" s="105" t="s">
        <v>46</v>
      </c>
      <c r="I22" s="106">
        <f>SUM(C21:I21)</f>
        <v>2251500</v>
      </c>
    </row>
    <row r="23" spans="1:10" s="50" customFormat="1" ht="15.75" thickBot="1" x14ac:dyDescent="0.3">
      <c r="A23" s="47"/>
      <c r="B23" s="48"/>
      <c r="C23" s="48" t="s">
        <v>37</v>
      </c>
      <c r="D23" s="48" t="s">
        <v>37</v>
      </c>
      <c r="E23" s="48" t="s">
        <v>37</v>
      </c>
      <c r="F23" s="48" t="s">
        <v>37</v>
      </c>
      <c r="G23" s="48" t="s">
        <v>37</v>
      </c>
      <c r="J23" s="51"/>
    </row>
    <row r="24" spans="1:10" s="50" customFormat="1" ht="15.75" thickBot="1" x14ac:dyDescent="0.3">
      <c r="A24" s="52" t="s">
        <v>23</v>
      </c>
      <c r="B24" s="19" t="s">
        <v>1</v>
      </c>
      <c r="C24" s="20" t="s">
        <v>2</v>
      </c>
      <c r="D24" s="20" t="s">
        <v>3</v>
      </c>
      <c r="E24" s="20" t="s">
        <v>4</v>
      </c>
      <c r="F24" s="20" t="s">
        <v>5</v>
      </c>
      <c r="G24" s="20" t="s">
        <v>6</v>
      </c>
      <c r="H24" s="20" t="s">
        <v>44</v>
      </c>
      <c r="I24" s="21" t="s">
        <v>45</v>
      </c>
      <c r="J24" s="51"/>
    </row>
    <row r="25" spans="1:10" s="50" customFormat="1" ht="15.75" thickBot="1" x14ac:dyDescent="0.3">
      <c r="A25" s="16" t="s">
        <v>24</v>
      </c>
      <c r="B25" s="30"/>
      <c r="C25" s="30">
        <v>175000</v>
      </c>
      <c r="D25" s="30">
        <v>175000</v>
      </c>
      <c r="E25" s="30">
        <v>175000</v>
      </c>
      <c r="F25" s="30">
        <v>175000</v>
      </c>
      <c r="G25" s="30">
        <v>175000</v>
      </c>
      <c r="H25" s="30">
        <v>175000</v>
      </c>
      <c r="I25" s="85">
        <v>175000</v>
      </c>
      <c r="J25" s="51"/>
    </row>
    <row r="26" spans="1:10" s="50" customFormat="1" ht="15.75" thickBot="1" x14ac:dyDescent="0.3">
      <c r="A26" s="39" t="s">
        <v>25</v>
      </c>
      <c r="B26" s="27"/>
      <c r="C26" s="27">
        <v>100000</v>
      </c>
      <c r="D26" s="27">
        <v>100000</v>
      </c>
      <c r="E26" s="27">
        <v>100000</v>
      </c>
      <c r="F26" s="27">
        <v>100000</v>
      </c>
      <c r="G26" s="27">
        <v>100000</v>
      </c>
      <c r="H26" s="27">
        <v>100000</v>
      </c>
      <c r="I26" s="28">
        <v>100000</v>
      </c>
    </row>
    <row r="27" spans="1:10" s="50" customFormat="1" ht="15.75" thickBot="1" x14ac:dyDescent="0.3">
      <c r="A27" s="39" t="s">
        <v>26</v>
      </c>
      <c r="B27" s="27"/>
      <c r="C27" s="27">
        <v>50000</v>
      </c>
      <c r="D27" s="27">
        <v>50000</v>
      </c>
      <c r="E27" s="27">
        <v>50000</v>
      </c>
      <c r="F27" s="41">
        <v>50000</v>
      </c>
      <c r="G27" s="27">
        <v>50000</v>
      </c>
      <c r="H27" s="27"/>
      <c r="I27" s="28"/>
    </row>
    <row r="28" spans="1:10" s="50" customFormat="1" ht="15.75" thickBot="1" x14ac:dyDescent="0.3">
      <c r="A28" s="39" t="s">
        <v>27</v>
      </c>
      <c r="B28" s="27"/>
      <c r="C28" s="27"/>
      <c r="D28" s="27"/>
      <c r="E28" s="27">
        <v>60000</v>
      </c>
      <c r="F28" s="41">
        <v>60000</v>
      </c>
      <c r="G28" s="27">
        <v>60000</v>
      </c>
      <c r="H28" s="27">
        <v>60000</v>
      </c>
      <c r="I28" s="28">
        <v>60000</v>
      </c>
    </row>
    <row r="29" spans="1:10" s="50" customFormat="1" ht="15.75" thickBot="1" x14ac:dyDescent="0.3">
      <c r="A29" s="5" t="s">
        <v>28</v>
      </c>
      <c r="B29" s="27"/>
      <c r="C29" s="27"/>
      <c r="D29" s="27">
        <v>50000</v>
      </c>
      <c r="E29" s="27">
        <v>20000</v>
      </c>
      <c r="F29" s="27">
        <v>20000</v>
      </c>
      <c r="G29" s="27">
        <v>20000</v>
      </c>
      <c r="H29" s="27">
        <v>20000</v>
      </c>
      <c r="I29" s="28">
        <v>20000</v>
      </c>
    </row>
    <row r="30" spans="1:10" s="50" customFormat="1" ht="15.75" thickBot="1" x14ac:dyDescent="0.3">
      <c r="A30" s="5" t="s">
        <v>29</v>
      </c>
      <c r="B30" s="27"/>
      <c r="C30" s="27"/>
      <c r="D30" s="27"/>
      <c r="E30" s="47"/>
      <c r="F30" s="27">
        <v>75000</v>
      </c>
      <c r="G30" s="41">
        <v>5500</v>
      </c>
      <c r="H30" s="27">
        <v>5500</v>
      </c>
      <c r="I30" s="28">
        <v>5500</v>
      </c>
    </row>
    <row r="31" spans="1:10" s="50" customFormat="1" ht="15.75" thickBot="1" x14ac:dyDescent="0.3">
      <c r="A31" s="5" t="s">
        <v>30</v>
      </c>
      <c r="B31" s="27"/>
      <c r="C31" s="27"/>
      <c r="D31" s="27"/>
      <c r="E31" s="27"/>
      <c r="F31" s="47"/>
      <c r="G31" s="41">
        <v>75000</v>
      </c>
      <c r="H31" s="27">
        <v>5500</v>
      </c>
      <c r="I31" s="28">
        <v>5500</v>
      </c>
    </row>
    <row r="32" spans="1:10" s="50" customFormat="1" ht="15.75" thickBot="1" x14ac:dyDescent="0.3">
      <c r="A32" s="107" t="s">
        <v>31</v>
      </c>
      <c r="B32" s="108">
        <v>0</v>
      </c>
      <c r="C32" s="109">
        <f>SUM(C25:C31)</f>
        <v>325000</v>
      </c>
      <c r="D32" s="109">
        <f>SUM(D25:D31)</f>
        <v>375000</v>
      </c>
      <c r="E32" s="109">
        <f t="shared" ref="E32:I32" si="4">SUM(E25:E31)</f>
        <v>405000</v>
      </c>
      <c r="F32" s="109">
        <f t="shared" si="4"/>
        <v>480000</v>
      </c>
      <c r="G32" s="109">
        <f t="shared" si="4"/>
        <v>485500</v>
      </c>
      <c r="H32" s="109">
        <f t="shared" si="4"/>
        <v>366000</v>
      </c>
      <c r="I32" s="110">
        <f t="shared" si="4"/>
        <v>366000</v>
      </c>
    </row>
    <row r="33" spans="1:11" s="50" customFormat="1" ht="15.75" thickBot="1" x14ac:dyDescent="0.3">
      <c r="A33"/>
      <c r="B33"/>
      <c r="C33"/>
      <c r="D33"/>
      <c r="E33"/>
      <c r="H33" s="105" t="s">
        <v>46</v>
      </c>
      <c r="I33" s="106">
        <f>SUM(C32:I32)</f>
        <v>2802500</v>
      </c>
    </row>
    <row r="34" spans="1:11" s="50" customFormat="1" x14ac:dyDescent="0.25">
      <c r="A34" s="47"/>
      <c r="B34" s="48"/>
      <c r="C34" s="48" t="s">
        <v>37</v>
      </c>
      <c r="D34" s="48" t="s">
        <v>37</v>
      </c>
      <c r="E34" s="48" t="s">
        <v>37</v>
      </c>
      <c r="F34" s="48" t="s">
        <v>37</v>
      </c>
      <c r="G34" s="48" t="s">
        <v>37</v>
      </c>
    </row>
    <row r="35" spans="1:11" ht="15.75" thickBot="1" x14ac:dyDescent="0.3">
      <c r="A35" s="58"/>
      <c r="B35" s="59"/>
      <c r="C35" s="59"/>
      <c r="D35" s="59"/>
      <c r="E35" s="59"/>
      <c r="F35" s="59"/>
      <c r="G35" s="59"/>
    </row>
    <row r="36" spans="1:11" ht="15.75" thickBot="1" x14ac:dyDescent="0.3">
      <c r="A36" s="60" t="s">
        <v>32</v>
      </c>
      <c r="B36" s="19" t="s">
        <v>1</v>
      </c>
      <c r="C36" s="20" t="s">
        <v>2</v>
      </c>
      <c r="D36" s="20" t="s">
        <v>3</v>
      </c>
      <c r="E36" s="20" t="s">
        <v>4</v>
      </c>
      <c r="F36" s="20" t="s">
        <v>5</v>
      </c>
      <c r="G36" s="20" t="s">
        <v>6</v>
      </c>
      <c r="H36" s="20" t="s">
        <v>44</v>
      </c>
      <c r="I36" s="21" t="s">
        <v>45</v>
      </c>
    </row>
    <row r="37" spans="1:11" ht="15.75" thickBot="1" x14ac:dyDescent="0.3">
      <c r="A37" s="39" t="s">
        <v>33</v>
      </c>
      <c r="B37" s="7">
        <f t="shared" ref="B37:G37" si="5">+B4+B6</f>
        <v>0</v>
      </c>
      <c r="C37" s="7">
        <f t="shared" si="5"/>
        <v>196000</v>
      </c>
      <c r="D37" s="7">
        <f t="shared" si="5"/>
        <v>483500</v>
      </c>
      <c r="E37" s="7">
        <f t="shared" si="5"/>
        <v>1027500</v>
      </c>
      <c r="F37" s="7">
        <f t="shared" si="5"/>
        <v>502500</v>
      </c>
      <c r="G37" s="7">
        <f t="shared" si="5"/>
        <v>508000</v>
      </c>
      <c r="H37" s="7">
        <f t="shared" ref="H37:I37" si="6">+H4+H6</f>
        <v>378000</v>
      </c>
      <c r="I37" s="8">
        <f t="shared" si="6"/>
        <v>388500</v>
      </c>
    </row>
    <row r="38" spans="1:11" ht="15.75" thickBot="1" x14ac:dyDescent="0.3">
      <c r="A38" s="39" t="s">
        <v>34</v>
      </c>
      <c r="B38" s="11">
        <v>0</v>
      </c>
      <c r="C38" s="11">
        <v>1570000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2">
        <v>0</v>
      </c>
    </row>
    <row r="39" spans="1:11" ht="15.75" thickBot="1" x14ac:dyDescent="0.3">
      <c r="A39" s="39" t="s">
        <v>35</v>
      </c>
      <c r="B39" s="104">
        <f>145000</f>
        <v>145000</v>
      </c>
      <c r="C39" s="11">
        <f>C21+C32</f>
        <v>1766000</v>
      </c>
      <c r="D39" s="11">
        <f t="shared" ref="D39:G39" si="7">D21+D32</f>
        <v>483500</v>
      </c>
      <c r="E39" s="11">
        <f t="shared" si="7"/>
        <v>1027500</v>
      </c>
      <c r="F39" s="11">
        <f t="shared" si="7"/>
        <v>502500</v>
      </c>
      <c r="G39" s="11">
        <f t="shared" si="7"/>
        <v>508000</v>
      </c>
      <c r="H39" s="11">
        <f t="shared" ref="H39:I39" si="8">H21+H32</f>
        <v>378000</v>
      </c>
      <c r="I39" s="12">
        <f t="shared" si="8"/>
        <v>388500</v>
      </c>
    </row>
    <row r="40" spans="1:11" ht="15.75" thickBot="1" x14ac:dyDescent="0.3">
      <c r="A40" s="111" t="s">
        <v>36</v>
      </c>
      <c r="B40" s="14">
        <v>0</v>
      </c>
      <c r="C40" s="14">
        <f>+C37+C38-C39</f>
        <v>0</v>
      </c>
      <c r="D40" s="14">
        <f t="shared" ref="D40:G40" si="9">+D37+D38-D39</f>
        <v>0</v>
      </c>
      <c r="E40" s="14">
        <f t="shared" si="9"/>
        <v>0</v>
      </c>
      <c r="F40" s="14">
        <f t="shared" si="9"/>
        <v>0</v>
      </c>
      <c r="G40" s="14">
        <f t="shared" si="9"/>
        <v>0</v>
      </c>
      <c r="H40" s="14">
        <f t="shared" ref="H40:I40" si="10">+H37+H38-H39</f>
        <v>0</v>
      </c>
      <c r="I40" s="15">
        <f t="shared" si="10"/>
        <v>0</v>
      </c>
    </row>
    <row r="42" spans="1:11" s="37" customFormat="1" x14ac:dyDescent="0.25">
      <c r="A42"/>
      <c r="B42"/>
      <c r="C42"/>
      <c r="D42"/>
      <c r="E42"/>
      <c r="F42"/>
      <c r="G42"/>
      <c r="H42" s="47"/>
    </row>
    <row r="43" spans="1:11" ht="15.75" thickBot="1" x14ac:dyDescent="0.3">
      <c r="B43" t="s">
        <v>37</v>
      </c>
    </row>
    <row r="44" spans="1:11" ht="15.75" thickBot="1" x14ac:dyDescent="0.3">
      <c r="A44" s="91" t="s">
        <v>38</v>
      </c>
      <c r="B44" s="19" t="s">
        <v>1</v>
      </c>
      <c r="C44" s="20" t="s">
        <v>2</v>
      </c>
      <c r="D44" s="20" t="s">
        <v>3</v>
      </c>
      <c r="E44" s="20" t="s">
        <v>4</v>
      </c>
      <c r="F44" s="20" t="s">
        <v>5</v>
      </c>
      <c r="G44" s="20" t="s">
        <v>6</v>
      </c>
      <c r="H44" s="20" t="s">
        <v>44</v>
      </c>
      <c r="I44" s="21" t="s">
        <v>45</v>
      </c>
    </row>
    <row r="45" spans="1:11" x14ac:dyDescent="0.25">
      <c r="A45" s="92" t="s">
        <v>39</v>
      </c>
      <c r="B45" s="11">
        <v>1570000</v>
      </c>
      <c r="C45" s="95">
        <f>+B47</f>
        <v>1570000</v>
      </c>
      <c r="D45" s="95">
        <f t="shared" ref="D45:G45" si="11">+C47</f>
        <v>0</v>
      </c>
      <c r="E45" s="95">
        <f t="shared" si="11"/>
        <v>0</v>
      </c>
      <c r="F45" s="95">
        <f t="shared" si="11"/>
        <v>0</v>
      </c>
      <c r="G45" s="95">
        <f t="shared" si="11"/>
        <v>0</v>
      </c>
      <c r="H45" s="95"/>
      <c r="I45" s="96"/>
      <c r="K45" s="37"/>
    </row>
    <row r="46" spans="1:11" x14ac:dyDescent="0.25">
      <c r="A46" s="93" t="s">
        <v>40</v>
      </c>
      <c r="B46" s="11">
        <v>0</v>
      </c>
      <c r="C46" s="95">
        <f>+C38*-1</f>
        <v>-1570000</v>
      </c>
      <c r="D46" s="95">
        <f t="shared" ref="D46:G46" si="12">+D38*-1</f>
        <v>0</v>
      </c>
      <c r="E46" s="95">
        <f t="shared" si="12"/>
        <v>0</v>
      </c>
      <c r="F46" s="95">
        <f t="shared" si="12"/>
        <v>0</v>
      </c>
      <c r="G46" s="95">
        <f t="shared" si="12"/>
        <v>0</v>
      </c>
      <c r="H46" s="95"/>
      <c r="I46" s="96"/>
    </row>
    <row r="47" spans="1:11" ht="15.75" thickBot="1" x14ac:dyDescent="0.3">
      <c r="A47" s="94" t="s">
        <v>41</v>
      </c>
      <c r="B47" s="97">
        <f t="shared" ref="B47:G47" si="13">SUM(B45:B46)</f>
        <v>1570000</v>
      </c>
      <c r="C47" s="98">
        <f t="shared" si="13"/>
        <v>0</v>
      </c>
      <c r="D47" s="98">
        <f t="shared" si="13"/>
        <v>0</v>
      </c>
      <c r="E47" s="98">
        <f t="shared" si="13"/>
        <v>0</v>
      </c>
      <c r="F47" s="98">
        <f t="shared" si="13"/>
        <v>0</v>
      </c>
      <c r="G47" s="98">
        <f t="shared" si="13"/>
        <v>0</v>
      </c>
      <c r="H47" s="98"/>
      <c r="I47" s="99"/>
    </row>
    <row r="50" spans="1:7" x14ac:dyDescent="0.25">
      <c r="A50" s="79" t="s">
        <v>42</v>
      </c>
    </row>
    <row r="51" spans="1:7" x14ac:dyDescent="0.25">
      <c r="A51" s="80" t="s">
        <v>43</v>
      </c>
      <c r="B51" s="81"/>
      <c r="C51" s="81"/>
      <c r="D51" s="81"/>
      <c r="E51" s="82">
        <v>470681</v>
      </c>
      <c r="F51" s="81"/>
      <c r="G51" s="81"/>
    </row>
  </sheetData>
  <pageMargins left="0.2" right="0.2" top="0.25" bottom="0.25" header="0.3" footer="0.3"/>
  <pageSetup scale="75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 (5 yr)</vt:lpstr>
      <vt:lpstr>DEFER (7 yr)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cp:lastPrinted>2015-01-14T20:50:39Z</cp:lastPrinted>
  <dcterms:created xsi:type="dcterms:W3CDTF">2015-01-06T13:45:56Z</dcterms:created>
  <dcterms:modified xsi:type="dcterms:W3CDTF">2015-01-23T18:49:47Z</dcterms:modified>
</cp:coreProperties>
</file>