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</sheets>
  <definedNames>
    <definedName name="_xlnm.Print_Area" localSheetId="0">Sheet1!$A$1:$M$32</definedName>
  </definedNames>
  <calcPr calcId="145621"/>
</workbook>
</file>

<file path=xl/calcChain.xml><?xml version="1.0" encoding="utf-8"?>
<calcChain xmlns="http://schemas.openxmlformats.org/spreadsheetml/2006/main">
  <c r="K35" i="1" l="1"/>
  <c r="D36" i="1"/>
  <c r="D37" i="1" s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  <c r="J4" i="1" l="1"/>
  <c r="K36" i="1"/>
  <c r="K37" i="1" s="1"/>
  <c r="L37" i="1" s="1"/>
  <c r="M37" i="1" s="1"/>
  <c r="J8" i="1"/>
  <c r="L34" i="1" s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J16" i="1" s="1"/>
  <c r="I15" i="1"/>
  <c r="I14" i="1"/>
  <c r="I13" i="1"/>
  <c r="I12" i="1"/>
  <c r="K6" i="1"/>
  <c r="J24" i="1" l="1"/>
  <c r="J13" i="1"/>
  <c r="J30" i="1"/>
  <c r="J26" i="1"/>
  <c r="J29" i="1"/>
  <c r="J19" i="1"/>
  <c r="J12" i="1"/>
  <c r="J20" i="1"/>
  <c r="J28" i="1"/>
  <c r="J21" i="1"/>
  <c r="J22" i="1"/>
  <c r="J15" i="1"/>
  <c r="J23" i="1"/>
  <c r="J31" i="1"/>
  <c r="J14" i="1"/>
  <c r="J27" i="1"/>
  <c r="J18" i="1"/>
  <c r="J25" i="1"/>
  <c r="J17" i="1"/>
  <c r="K16" i="1"/>
  <c r="K24" i="1"/>
  <c r="K7" i="1"/>
  <c r="K8" i="1" s="1"/>
  <c r="L6" i="1" s="1"/>
  <c r="L8" i="1" s="1"/>
  <c r="L9" i="1" s="1"/>
  <c r="C13" i="1"/>
  <c r="D13" i="1" s="1"/>
  <c r="C14" i="1"/>
  <c r="D14" i="1" s="1"/>
  <c r="C15" i="1"/>
  <c r="D15" i="1" s="1"/>
  <c r="C16" i="1"/>
  <c r="D16" i="1" s="1"/>
  <c r="L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L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12" i="1"/>
  <c r="D12" i="1" s="1"/>
  <c r="K25" i="1" l="1"/>
  <c r="L25" i="1"/>
  <c r="K21" i="1"/>
  <c r="L21" i="1"/>
  <c r="K13" i="1"/>
  <c r="L13" i="1"/>
  <c r="K18" i="1"/>
  <c r="L18" i="1"/>
  <c r="K28" i="1"/>
  <c r="L28" i="1"/>
  <c r="K27" i="1"/>
  <c r="L27" i="1"/>
  <c r="K20" i="1"/>
  <c r="L20" i="1"/>
  <c r="K14" i="1"/>
  <c r="L14" i="1"/>
  <c r="K12" i="1"/>
  <c r="L12" i="1"/>
  <c r="K31" i="1"/>
  <c r="L31" i="1"/>
  <c r="K19" i="1"/>
  <c r="L19" i="1"/>
  <c r="K23" i="1"/>
  <c r="L23" i="1"/>
  <c r="K29" i="1"/>
  <c r="L29" i="1"/>
  <c r="K15" i="1"/>
  <c r="L15" i="1"/>
  <c r="K26" i="1"/>
  <c r="L26" i="1"/>
  <c r="K17" i="1"/>
  <c r="L17" i="1"/>
  <c r="K22" i="1"/>
  <c r="L22" i="1"/>
  <c r="K30" i="1"/>
  <c r="L30" i="1"/>
  <c r="D8" i="1"/>
  <c r="E7" i="1"/>
  <c r="E6" i="1"/>
  <c r="E8" i="1" l="1"/>
  <c r="E17" i="1"/>
  <c r="E25" i="1"/>
  <c r="E18" i="1"/>
  <c r="E26" i="1"/>
  <c r="E27" i="1"/>
  <c r="E28" i="1"/>
  <c r="E21" i="1"/>
  <c r="E22" i="1"/>
  <c r="E31" i="1"/>
  <c r="E24" i="1"/>
  <c r="E13" i="1"/>
  <c r="E14" i="1"/>
  <c r="E23" i="1"/>
  <c r="E16" i="1"/>
  <c r="E19" i="1"/>
  <c r="E20" i="1"/>
  <c r="E29" i="1"/>
  <c r="E30" i="1"/>
  <c r="E15" i="1"/>
  <c r="E12" i="1"/>
</calcChain>
</file>

<file path=xl/sharedStrings.xml><?xml version="1.0" encoding="utf-8"?>
<sst xmlns="http://schemas.openxmlformats.org/spreadsheetml/2006/main" count="50" uniqueCount="33">
  <si>
    <t>Millage</t>
  </si>
  <si>
    <t>Value of a Mill</t>
  </si>
  <si>
    <t>Collection Rate</t>
  </si>
  <si>
    <t>Collected Value of a Mill</t>
  </si>
  <si>
    <t>Millage Analysis</t>
  </si>
  <si>
    <t>$ increase</t>
  </si>
  <si>
    <t>Per Month</t>
  </si>
  <si>
    <t>1 Mill = $1 per</t>
  </si>
  <si>
    <t>$1000/ assessed value</t>
  </si>
  <si>
    <t>Assessed</t>
  </si>
  <si>
    <t>Value</t>
  </si>
  <si>
    <t>Tax Dollars</t>
  </si>
  <si>
    <t>D</t>
  </si>
  <si>
    <t>Assessed Values</t>
  </si>
  <si>
    <t>2014-2015</t>
  </si>
  <si>
    <t xml:space="preserve">Appraised </t>
  </si>
  <si>
    <t>2.00 Mill Increase</t>
  </si>
  <si>
    <t>Increase</t>
  </si>
  <si>
    <t>CURRENT MILLAGE</t>
  </si>
  <si>
    <t>TOTAL TAX</t>
  </si>
  <si>
    <t>TOTAL NEW TAX</t>
  </si>
  <si>
    <t>% Increase</t>
  </si>
  <si>
    <t xml:space="preserve">     Assessed Value</t>
  </si>
  <si>
    <t xml:space="preserve">     Millage</t>
  </si>
  <si>
    <t xml:space="preserve">     Total Tax</t>
  </si>
  <si>
    <t>Total Increase</t>
  </si>
  <si>
    <t>Personalized:    Proposed Millage</t>
  </si>
  <si>
    <t xml:space="preserve"> </t>
  </si>
  <si>
    <t>2015-2016</t>
  </si>
  <si>
    <t>51.9658 Mills</t>
  </si>
  <si>
    <t xml:space="preserve">   Personalized:    Current Millage 51.9658</t>
  </si>
  <si>
    <t>Collected Value of 2 MillS</t>
  </si>
  <si>
    <t>EXAMPLE NEW MILLAGE (2 MILL INC)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</si>
</sst>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3" xfId="0" applyBorder="1"/>
    <xf numFmtId="9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164" fontId="0" fillId="0" borderId="6" xfId="0" applyNumberFormat="1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0" xfId="1" applyNumberFormat="1" applyFont="1" applyBorder="1"/>
    <xf numFmtId="44" fontId="0" fillId="0" borderId="0" xfId="1" applyFont="1" applyBorder="1" applyAlignment="1"/>
    <xf numFmtId="44" fontId="0" fillId="0" borderId="0" xfId="1" applyFont="1" applyBorder="1" applyAlignment="1">
      <alignment horizontal="left"/>
    </xf>
    <xf numFmtId="44" fontId="0" fillId="0" borderId="6" xfId="1" applyNumberFormat="1" applyFont="1" applyBorder="1"/>
    <xf numFmtId="44" fontId="0" fillId="0" borderId="0" xfId="1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10" fontId="0" fillId="0" borderId="0" xfId="2" applyNumberFormat="1" applyFont="1" applyBorder="1"/>
    <xf numFmtId="0" fontId="2" fillId="0" borderId="6" xfId="0" applyFont="1" applyFill="1" applyBorder="1" applyAlignment="1">
      <alignment horizontal="center"/>
    </xf>
    <xf numFmtId="44" fontId="0" fillId="0" borderId="0" xfId="1" applyNumberFormat="1" applyFont="1" applyBorder="1"/>
    <xf numFmtId="44" fontId="0" fillId="0" borderId="0" xfId="0" applyNumberFormat="1" applyBorder="1"/>
    <xf numFmtId="0" fontId="2" fillId="0" borderId="2" xfId="0" applyFont="1" applyBorder="1"/>
    <xf numFmtId="10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/>
    <xf numFmtId="44" fontId="2" fillId="0" borderId="10" xfId="1" applyFont="1" applyBorder="1"/>
    <xf numFmtId="44" fontId="2" fillId="0" borderId="11" xfId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5" fillId="0" borderId="0" xfId="1" applyFont="1"/>
    <xf numFmtId="0" fontId="2" fillId="2" borderId="0" xfId="0" applyFont="1" applyFill="1"/>
    <xf numFmtId="44" fontId="6" fillId="2" borderId="0" xfId="1" applyFont="1" applyFill="1"/>
    <xf numFmtId="44" fontId="0" fillId="0" borderId="8" xfId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1" applyNumberFormat="1" applyFont="1" applyBorder="1"/>
    <xf numFmtId="0" fontId="0" fillId="0" borderId="0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7</xdr:row>
      <xdr:rowOff>85725</xdr:rowOff>
    </xdr:from>
    <xdr:to>
      <xdr:col>3</xdr:col>
      <xdr:colOff>476250</xdr:colOff>
      <xdr:row>7</xdr:row>
      <xdr:rowOff>95250</xdr:rowOff>
    </xdr:to>
    <xdr:cxnSp macro="">
      <xdr:nvCxnSpPr>
        <xdr:cNvPr id="3" name="Straight Arrow Connector 2"/>
        <xdr:cNvCxnSpPr/>
      </xdr:nvCxnSpPr>
      <xdr:spPr>
        <a:xfrm flipV="1">
          <a:off x="2428875" y="1438275"/>
          <a:ext cx="9334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7</xdr:row>
      <xdr:rowOff>95250</xdr:rowOff>
    </xdr:from>
    <xdr:to>
      <xdr:col>9</xdr:col>
      <xdr:colOff>323850</xdr:colOff>
      <xdr:row>7</xdr:row>
      <xdr:rowOff>95251</xdr:rowOff>
    </xdr:to>
    <xdr:cxnSp macro="">
      <xdr:nvCxnSpPr>
        <xdr:cNvPr id="4" name="Straight Arrow Connector 3"/>
        <xdr:cNvCxnSpPr/>
      </xdr:nvCxnSpPr>
      <xdr:spPr>
        <a:xfrm flipV="1">
          <a:off x="10163175" y="1619250"/>
          <a:ext cx="5238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workbookViewId="0">
      <selection activeCell="P15" sqref="P15"/>
    </sheetView>
  </sheetViews>
  <sheetFormatPr defaultRowHeight="15" x14ac:dyDescent="0.25"/>
  <cols>
    <col min="1" max="1" width="12.5703125" bestFit="1" customWidth="1"/>
    <col min="2" max="2" width="10" bestFit="1" customWidth="1"/>
    <col min="3" max="3" width="20.7109375" bestFit="1" customWidth="1"/>
    <col min="4" max="4" width="16.5703125" bestFit="1" customWidth="1"/>
    <col min="5" max="5" width="15.28515625" bestFit="1" customWidth="1"/>
    <col min="6" max="6" width="1.28515625" customWidth="1"/>
    <col min="7" max="7" width="4.85546875" customWidth="1"/>
    <col min="8" max="8" width="11.28515625" customWidth="1"/>
    <col min="9" max="9" width="22.42578125" customWidth="1"/>
    <col min="10" max="10" width="16.5703125" bestFit="1" customWidth="1"/>
    <col min="11" max="11" width="13.7109375" bestFit="1" customWidth="1"/>
    <col min="12" max="12" width="15.42578125" bestFit="1" customWidth="1"/>
    <col min="13" max="13" width="24" customWidth="1"/>
  </cols>
  <sheetData>
    <row r="1" spans="1:14" x14ac:dyDescent="0.25">
      <c r="A1" s="1" t="s">
        <v>4</v>
      </c>
      <c r="B1" s="1"/>
    </row>
    <row r="2" spans="1:14" x14ac:dyDescent="0.25">
      <c r="A2" s="1" t="s">
        <v>1</v>
      </c>
      <c r="B2" s="1"/>
    </row>
    <row r="3" spans="1:14" ht="15.75" thickBot="1" x14ac:dyDescent="0.3"/>
    <row r="4" spans="1:14" x14ac:dyDescent="0.25">
      <c r="A4" s="32" t="s">
        <v>18</v>
      </c>
      <c r="B4" s="6"/>
      <c r="C4" s="6"/>
      <c r="D4" s="7"/>
      <c r="E4" s="8"/>
      <c r="H4" s="32" t="s">
        <v>32</v>
      </c>
      <c r="I4" s="6"/>
      <c r="J4" s="33">
        <f>+J7/J6-1</f>
        <v>3.8486850967367037E-2</v>
      </c>
      <c r="K4" s="34" t="s">
        <v>21</v>
      </c>
      <c r="L4" s="6"/>
      <c r="M4" s="8"/>
    </row>
    <row r="5" spans="1:14" ht="15.75" thickBot="1" x14ac:dyDescent="0.3">
      <c r="A5" s="9"/>
      <c r="B5" s="10"/>
      <c r="C5" s="35" t="s">
        <v>13</v>
      </c>
      <c r="D5" s="35" t="s">
        <v>0</v>
      </c>
      <c r="E5" s="36" t="s">
        <v>11</v>
      </c>
      <c r="H5" s="9"/>
      <c r="I5" s="35" t="s">
        <v>13</v>
      </c>
      <c r="J5" s="35" t="s">
        <v>0</v>
      </c>
      <c r="K5" s="35" t="s">
        <v>11</v>
      </c>
      <c r="L5" s="10"/>
      <c r="M5" s="13"/>
    </row>
    <row r="6" spans="1:14" x14ac:dyDescent="0.25">
      <c r="A6" s="9"/>
      <c r="B6" s="10" t="s">
        <v>14</v>
      </c>
      <c r="C6" s="20">
        <v>454000000</v>
      </c>
      <c r="D6" s="10">
        <v>51.965800000000002</v>
      </c>
      <c r="E6" s="48">
        <f>+D6*C6/1000</f>
        <v>23592473.199999999</v>
      </c>
      <c r="H6" s="9" t="s">
        <v>14</v>
      </c>
      <c r="I6" s="20">
        <v>454000000</v>
      </c>
      <c r="J6" s="10">
        <v>51.965800000000002</v>
      </c>
      <c r="K6" s="20">
        <f>+J6*I6/1000</f>
        <v>23592473.199999999</v>
      </c>
      <c r="L6" s="20">
        <f>+K8/J8</f>
        <v>454000</v>
      </c>
      <c r="M6" s="13" t="s">
        <v>1</v>
      </c>
    </row>
    <row r="7" spans="1:14" x14ac:dyDescent="0.25">
      <c r="A7" s="9"/>
      <c r="B7" s="10" t="s">
        <v>28</v>
      </c>
      <c r="C7" s="20">
        <v>454000000</v>
      </c>
      <c r="D7" s="10">
        <v>51.965800000000002</v>
      </c>
      <c r="E7" s="48">
        <f>+D7*C7/1000</f>
        <v>23592473.199999999</v>
      </c>
      <c r="H7" s="9" t="s">
        <v>28</v>
      </c>
      <c r="I7" s="20">
        <v>454000000</v>
      </c>
      <c r="J7" s="10">
        <v>53.965800000000002</v>
      </c>
      <c r="K7" s="20">
        <f>+J7*I7/1000</f>
        <v>24500473.199999999</v>
      </c>
      <c r="L7" s="28">
        <v>0.90249999999999997</v>
      </c>
      <c r="M7" s="13" t="s">
        <v>2</v>
      </c>
    </row>
    <row r="8" spans="1:14" x14ac:dyDescent="0.25">
      <c r="A8" s="9"/>
      <c r="B8" s="10"/>
      <c r="C8" s="11" t="s">
        <v>12</v>
      </c>
      <c r="D8" s="49">
        <f>+D7-D6</f>
        <v>0</v>
      </c>
      <c r="E8" s="12">
        <f>+E7-E6</f>
        <v>0</v>
      </c>
      <c r="H8" s="9"/>
      <c r="I8" s="11" t="s">
        <v>12</v>
      </c>
      <c r="J8" s="49">
        <f>+J7-J6</f>
        <v>2</v>
      </c>
      <c r="K8" s="20">
        <f>+K7-K6</f>
        <v>908000</v>
      </c>
      <c r="L8" s="20">
        <f>+L6*L7</f>
        <v>409735</v>
      </c>
      <c r="M8" s="13" t="s">
        <v>3</v>
      </c>
    </row>
    <row r="9" spans="1:14" x14ac:dyDescent="0.25">
      <c r="A9" s="9"/>
      <c r="B9" s="10"/>
      <c r="C9" s="10"/>
      <c r="D9" s="10"/>
      <c r="E9" s="13"/>
      <c r="H9" s="9"/>
      <c r="I9" s="10"/>
      <c r="J9" s="10"/>
      <c r="K9" s="10"/>
      <c r="L9" s="20">
        <f>+L8*J8</f>
        <v>819470</v>
      </c>
      <c r="M9" s="13" t="s">
        <v>31</v>
      </c>
    </row>
    <row r="10" spans="1:14" x14ac:dyDescent="0.25">
      <c r="A10" s="14" t="s">
        <v>15</v>
      </c>
      <c r="B10" s="15" t="s">
        <v>9</v>
      </c>
      <c r="C10" s="15" t="s">
        <v>7</v>
      </c>
      <c r="D10" s="15" t="s">
        <v>29</v>
      </c>
      <c r="E10" s="16"/>
      <c r="H10" s="14" t="s">
        <v>9</v>
      </c>
      <c r="I10" s="15" t="s">
        <v>7</v>
      </c>
      <c r="J10" s="15" t="s">
        <v>16</v>
      </c>
      <c r="K10" s="15" t="s">
        <v>17</v>
      </c>
      <c r="L10" s="10"/>
      <c r="M10" s="13"/>
    </row>
    <row r="11" spans="1:14" ht="15.75" thickBot="1" x14ac:dyDescent="0.3">
      <c r="A11" s="17" t="s">
        <v>10</v>
      </c>
      <c r="B11" s="2" t="s">
        <v>10</v>
      </c>
      <c r="C11" s="3" t="s">
        <v>8</v>
      </c>
      <c r="D11" s="2" t="s">
        <v>19</v>
      </c>
      <c r="E11" s="18" t="s">
        <v>6</v>
      </c>
      <c r="F11" s="4"/>
      <c r="H11" s="17" t="s">
        <v>10</v>
      </c>
      <c r="I11" s="3" t="s">
        <v>8</v>
      </c>
      <c r="J11" s="2" t="s">
        <v>5</v>
      </c>
      <c r="K11" s="2" t="s">
        <v>6</v>
      </c>
      <c r="L11" s="5" t="s">
        <v>20</v>
      </c>
      <c r="M11" s="29"/>
      <c r="N11" s="4"/>
    </row>
    <row r="12" spans="1:14" x14ac:dyDescent="0.25">
      <c r="A12" s="19">
        <f>+B12*2</f>
        <v>20000</v>
      </c>
      <c r="B12" s="20">
        <v>10000</v>
      </c>
      <c r="C12" s="21">
        <f>+B12/1000</f>
        <v>10</v>
      </c>
      <c r="D12" s="22">
        <f>+$D$7*C12</f>
        <v>519.65800000000002</v>
      </c>
      <c r="E12" s="23">
        <f>+D12/12</f>
        <v>43.304833333333335</v>
      </c>
      <c r="H12" s="19">
        <v>10000</v>
      </c>
      <c r="I12" s="21">
        <f>+H12/1000</f>
        <v>10</v>
      </c>
      <c r="J12" s="22">
        <f>+I12*J$8</f>
        <v>20</v>
      </c>
      <c r="K12" s="30">
        <f>+J12/12</f>
        <v>1.6666666666666667</v>
      </c>
      <c r="L12" s="31">
        <f>+J12+D12</f>
        <v>539.65800000000002</v>
      </c>
      <c r="M12" s="13"/>
    </row>
    <row r="13" spans="1:14" x14ac:dyDescent="0.25">
      <c r="A13" s="19">
        <f t="shared" ref="A13:A31" si="0">+B13*2</f>
        <v>40000</v>
      </c>
      <c r="B13" s="20">
        <v>20000</v>
      </c>
      <c r="C13" s="24">
        <f t="shared" ref="C13:C31" si="1">+B13/1000</f>
        <v>20</v>
      </c>
      <c r="D13" s="22">
        <f t="shared" ref="D13:D31" si="2">+$D$7*C13</f>
        <v>1039.316</v>
      </c>
      <c r="E13" s="23">
        <f t="shared" ref="E13:E31" si="3">+D13/12</f>
        <v>86.609666666666669</v>
      </c>
      <c r="H13" s="19">
        <v>20000</v>
      </c>
      <c r="I13" s="24">
        <f t="shared" ref="I13:I31" si="4">+H13/1000</f>
        <v>20</v>
      </c>
      <c r="J13" s="22">
        <f t="shared" ref="J13:J31" si="5">+I13*J$8</f>
        <v>40</v>
      </c>
      <c r="K13" s="30">
        <f t="shared" ref="K13:K31" si="6">+J13/12</f>
        <v>3.3333333333333335</v>
      </c>
      <c r="L13" s="31">
        <f t="shared" ref="L13:L31" si="7">+J13+D13</f>
        <v>1079.316</v>
      </c>
      <c r="M13" s="13"/>
    </row>
    <row r="14" spans="1:14" x14ac:dyDescent="0.25">
      <c r="A14" s="19">
        <f t="shared" si="0"/>
        <v>60000</v>
      </c>
      <c r="B14" s="20">
        <v>30000</v>
      </c>
      <c r="C14" s="24">
        <f t="shared" si="1"/>
        <v>30</v>
      </c>
      <c r="D14" s="22">
        <f t="shared" si="2"/>
        <v>1558.9740000000002</v>
      </c>
      <c r="E14" s="23">
        <f t="shared" si="3"/>
        <v>129.9145</v>
      </c>
      <c r="H14" s="19">
        <v>30000</v>
      </c>
      <c r="I14" s="24">
        <f t="shared" si="4"/>
        <v>30</v>
      </c>
      <c r="J14" s="22">
        <f t="shared" si="5"/>
        <v>60</v>
      </c>
      <c r="K14" s="30">
        <f t="shared" si="6"/>
        <v>5</v>
      </c>
      <c r="L14" s="31">
        <f t="shared" si="7"/>
        <v>1618.9740000000002</v>
      </c>
      <c r="M14" s="13"/>
    </row>
    <row r="15" spans="1:14" x14ac:dyDescent="0.25">
      <c r="A15" s="19">
        <f t="shared" si="0"/>
        <v>80000</v>
      </c>
      <c r="B15" s="20">
        <v>40000</v>
      </c>
      <c r="C15" s="24">
        <f t="shared" si="1"/>
        <v>40</v>
      </c>
      <c r="D15" s="22">
        <f t="shared" si="2"/>
        <v>2078.6320000000001</v>
      </c>
      <c r="E15" s="23">
        <f t="shared" si="3"/>
        <v>173.21933333333334</v>
      </c>
      <c r="H15" s="19">
        <v>40000</v>
      </c>
      <c r="I15" s="24">
        <f t="shared" si="4"/>
        <v>40</v>
      </c>
      <c r="J15" s="22">
        <f t="shared" si="5"/>
        <v>80</v>
      </c>
      <c r="K15" s="30">
        <f t="shared" si="6"/>
        <v>6.666666666666667</v>
      </c>
      <c r="L15" s="31">
        <f t="shared" si="7"/>
        <v>2158.6320000000001</v>
      </c>
      <c r="M15" s="13"/>
    </row>
    <row r="16" spans="1:14" x14ac:dyDescent="0.25">
      <c r="A16" s="19">
        <f t="shared" si="0"/>
        <v>100000</v>
      </c>
      <c r="B16" s="20">
        <v>50000</v>
      </c>
      <c r="C16" s="24">
        <f t="shared" si="1"/>
        <v>50</v>
      </c>
      <c r="D16" s="22">
        <f t="shared" si="2"/>
        <v>2598.29</v>
      </c>
      <c r="E16" s="23">
        <f t="shared" si="3"/>
        <v>216.52416666666667</v>
      </c>
      <c r="H16" s="19">
        <v>50000</v>
      </c>
      <c r="I16" s="24">
        <f t="shared" si="4"/>
        <v>50</v>
      </c>
      <c r="J16" s="22">
        <f t="shared" si="5"/>
        <v>100</v>
      </c>
      <c r="K16" s="30">
        <f t="shared" si="6"/>
        <v>8.3333333333333339</v>
      </c>
      <c r="L16" s="31">
        <f t="shared" si="7"/>
        <v>2698.29</v>
      </c>
      <c r="M16" s="13"/>
    </row>
    <row r="17" spans="1:13" x14ac:dyDescent="0.25">
      <c r="A17" s="19">
        <f t="shared" si="0"/>
        <v>120000</v>
      </c>
      <c r="B17" s="20">
        <v>60000</v>
      </c>
      <c r="C17" s="24">
        <f t="shared" si="1"/>
        <v>60</v>
      </c>
      <c r="D17" s="22">
        <f t="shared" si="2"/>
        <v>3117.9480000000003</v>
      </c>
      <c r="E17" s="23">
        <f t="shared" si="3"/>
        <v>259.82900000000001</v>
      </c>
      <c r="H17" s="19">
        <v>60000</v>
      </c>
      <c r="I17" s="24">
        <f t="shared" si="4"/>
        <v>60</v>
      </c>
      <c r="J17" s="22">
        <f t="shared" si="5"/>
        <v>120</v>
      </c>
      <c r="K17" s="30">
        <f t="shared" si="6"/>
        <v>10</v>
      </c>
      <c r="L17" s="31">
        <f t="shared" si="7"/>
        <v>3237.9480000000003</v>
      </c>
      <c r="M17" s="13"/>
    </row>
    <row r="18" spans="1:13" x14ac:dyDescent="0.25">
      <c r="A18" s="19">
        <f t="shared" si="0"/>
        <v>140000</v>
      </c>
      <c r="B18" s="20">
        <v>70000</v>
      </c>
      <c r="C18" s="24">
        <f t="shared" si="1"/>
        <v>70</v>
      </c>
      <c r="D18" s="22">
        <f t="shared" si="2"/>
        <v>3637.6060000000002</v>
      </c>
      <c r="E18" s="23">
        <f t="shared" si="3"/>
        <v>303.13383333333337</v>
      </c>
      <c r="H18" s="19">
        <v>70000</v>
      </c>
      <c r="I18" s="24">
        <f t="shared" si="4"/>
        <v>70</v>
      </c>
      <c r="J18" s="22">
        <f t="shared" si="5"/>
        <v>140</v>
      </c>
      <c r="K18" s="30">
        <f t="shared" si="6"/>
        <v>11.666666666666666</v>
      </c>
      <c r="L18" s="31">
        <f t="shared" si="7"/>
        <v>3777.6060000000002</v>
      </c>
      <c r="M18" s="13"/>
    </row>
    <row r="19" spans="1:13" x14ac:dyDescent="0.25">
      <c r="A19" s="19">
        <f t="shared" si="0"/>
        <v>160000</v>
      </c>
      <c r="B19" s="20">
        <v>80000</v>
      </c>
      <c r="C19" s="24">
        <f t="shared" si="1"/>
        <v>80</v>
      </c>
      <c r="D19" s="22">
        <f t="shared" si="2"/>
        <v>4157.2640000000001</v>
      </c>
      <c r="E19" s="23">
        <f t="shared" si="3"/>
        <v>346.43866666666668</v>
      </c>
      <c r="H19" s="19">
        <v>80000</v>
      </c>
      <c r="I19" s="24">
        <f t="shared" si="4"/>
        <v>80</v>
      </c>
      <c r="J19" s="22">
        <f t="shared" si="5"/>
        <v>160</v>
      </c>
      <c r="K19" s="30">
        <f t="shared" si="6"/>
        <v>13.333333333333334</v>
      </c>
      <c r="L19" s="31">
        <f t="shared" si="7"/>
        <v>4317.2640000000001</v>
      </c>
      <c r="M19" s="13"/>
    </row>
    <row r="20" spans="1:13" x14ac:dyDescent="0.25">
      <c r="A20" s="19">
        <f t="shared" si="0"/>
        <v>180000</v>
      </c>
      <c r="B20" s="20">
        <v>90000</v>
      </c>
      <c r="C20" s="24">
        <f t="shared" si="1"/>
        <v>90</v>
      </c>
      <c r="D20" s="22">
        <f t="shared" si="2"/>
        <v>4676.9220000000005</v>
      </c>
      <c r="E20" s="23">
        <f t="shared" si="3"/>
        <v>389.74350000000004</v>
      </c>
      <c r="H20" s="19">
        <v>90000</v>
      </c>
      <c r="I20" s="24">
        <f t="shared" si="4"/>
        <v>90</v>
      </c>
      <c r="J20" s="22">
        <f t="shared" si="5"/>
        <v>180</v>
      </c>
      <c r="K20" s="30">
        <f t="shared" si="6"/>
        <v>15</v>
      </c>
      <c r="L20" s="31">
        <f t="shared" si="7"/>
        <v>4856.9220000000005</v>
      </c>
      <c r="M20" s="13"/>
    </row>
    <row r="21" spans="1:13" x14ac:dyDescent="0.25">
      <c r="A21" s="19">
        <f t="shared" si="0"/>
        <v>200000</v>
      </c>
      <c r="B21" s="20">
        <v>100000</v>
      </c>
      <c r="C21" s="24">
        <f t="shared" si="1"/>
        <v>100</v>
      </c>
      <c r="D21" s="22">
        <f t="shared" si="2"/>
        <v>5196.58</v>
      </c>
      <c r="E21" s="23">
        <f t="shared" si="3"/>
        <v>433.04833333333335</v>
      </c>
      <c r="H21" s="19">
        <v>100000</v>
      </c>
      <c r="I21" s="24">
        <f t="shared" si="4"/>
        <v>100</v>
      </c>
      <c r="J21" s="22">
        <f t="shared" si="5"/>
        <v>200</v>
      </c>
      <c r="K21" s="30">
        <f t="shared" si="6"/>
        <v>16.666666666666668</v>
      </c>
      <c r="L21" s="31">
        <f t="shared" si="7"/>
        <v>5396.58</v>
      </c>
      <c r="M21" s="13"/>
    </row>
    <row r="22" spans="1:13" x14ac:dyDescent="0.25">
      <c r="A22" s="19">
        <f t="shared" si="0"/>
        <v>220000</v>
      </c>
      <c r="B22" s="20">
        <v>110000</v>
      </c>
      <c r="C22" s="24">
        <f t="shared" si="1"/>
        <v>110</v>
      </c>
      <c r="D22" s="22">
        <f t="shared" si="2"/>
        <v>5716.2380000000003</v>
      </c>
      <c r="E22" s="23">
        <f t="shared" si="3"/>
        <v>476.35316666666671</v>
      </c>
      <c r="H22" s="19">
        <v>110000</v>
      </c>
      <c r="I22" s="24">
        <f t="shared" si="4"/>
        <v>110</v>
      </c>
      <c r="J22" s="22">
        <f t="shared" si="5"/>
        <v>220</v>
      </c>
      <c r="K22" s="30">
        <f t="shared" si="6"/>
        <v>18.333333333333332</v>
      </c>
      <c r="L22" s="31">
        <f t="shared" si="7"/>
        <v>5936.2380000000003</v>
      </c>
      <c r="M22" s="13"/>
    </row>
    <row r="23" spans="1:13" x14ac:dyDescent="0.25">
      <c r="A23" s="19">
        <f t="shared" si="0"/>
        <v>240000</v>
      </c>
      <c r="B23" s="20">
        <v>120000</v>
      </c>
      <c r="C23" s="24">
        <f t="shared" si="1"/>
        <v>120</v>
      </c>
      <c r="D23" s="22">
        <f t="shared" si="2"/>
        <v>6235.8960000000006</v>
      </c>
      <c r="E23" s="23">
        <f t="shared" si="3"/>
        <v>519.65800000000002</v>
      </c>
      <c r="H23" s="19">
        <v>120000</v>
      </c>
      <c r="I23" s="24">
        <f t="shared" si="4"/>
        <v>120</v>
      </c>
      <c r="J23" s="22">
        <f t="shared" si="5"/>
        <v>240</v>
      </c>
      <c r="K23" s="30">
        <f t="shared" si="6"/>
        <v>20</v>
      </c>
      <c r="L23" s="31">
        <f t="shared" si="7"/>
        <v>6475.8960000000006</v>
      </c>
      <c r="M23" s="13"/>
    </row>
    <row r="24" spans="1:13" x14ac:dyDescent="0.25">
      <c r="A24" s="19">
        <f t="shared" si="0"/>
        <v>260000</v>
      </c>
      <c r="B24" s="20">
        <v>130000</v>
      </c>
      <c r="C24" s="24">
        <f t="shared" si="1"/>
        <v>130</v>
      </c>
      <c r="D24" s="22">
        <f t="shared" si="2"/>
        <v>6755.5540000000001</v>
      </c>
      <c r="E24" s="23">
        <f t="shared" si="3"/>
        <v>562.96283333333338</v>
      </c>
      <c r="H24" s="19">
        <v>130000</v>
      </c>
      <c r="I24" s="24">
        <f t="shared" si="4"/>
        <v>130</v>
      </c>
      <c r="J24" s="22">
        <f t="shared" si="5"/>
        <v>260</v>
      </c>
      <c r="K24" s="30">
        <f t="shared" si="6"/>
        <v>21.666666666666668</v>
      </c>
      <c r="L24" s="31">
        <f t="shared" si="7"/>
        <v>7015.5540000000001</v>
      </c>
      <c r="M24" s="13"/>
    </row>
    <row r="25" spans="1:13" x14ac:dyDescent="0.25">
      <c r="A25" s="19">
        <f t="shared" si="0"/>
        <v>280000</v>
      </c>
      <c r="B25" s="20">
        <v>140000</v>
      </c>
      <c r="C25" s="24">
        <f t="shared" si="1"/>
        <v>140</v>
      </c>
      <c r="D25" s="22">
        <f t="shared" si="2"/>
        <v>7275.2120000000004</v>
      </c>
      <c r="E25" s="23">
        <f t="shared" si="3"/>
        <v>606.26766666666674</v>
      </c>
      <c r="H25" s="19">
        <v>140000</v>
      </c>
      <c r="I25" s="24">
        <f t="shared" si="4"/>
        <v>140</v>
      </c>
      <c r="J25" s="22">
        <f t="shared" si="5"/>
        <v>280</v>
      </c>
      <c r="K25" s="30">
        <f t="shared" si="6"/>
        <v>23.333333333333332</v>
      </c>
      <c r="L25" s="31">
        <f t="shared" si="7"/>
        <v>7555.2120000000004</v>
      </c>
      <c r="M25" s="13"/>
    </row>
    <row r="26" spans="1:13" x14ac:dyDescent="0.25">
      <c r="A26" s="19">
        <f t="shared" si="0"/>
        <v>300000</v>
      </c>
      <c r="B26" s="20">
        <v>150000</v>
      </c>
      <c r="C26" s="24">
        <f t="shared" si="1"/>
        <v>150</v>
      </c>
      <c r="D26" s="22">
        <f t="shared" si="2"/>
        <v>7794.87</v>
      </c>
      <c r="E26" s="23">
        <f t="shared" si="3"/>
        <v>649.57249999999999</v>
      </c>
      <c r="H26" s="19">
        <v>150000</v>
      </c>
      <c r="I26" s="24">
        <f t="shared" si="4"/>
        <v>150</v>
      </c>
      <c r="J26" s="22">
        <f t="shared" si="5"/>
        <v>300</v>
      </c>
      <c r="K26" s="30">
        <f t="shared" si="6"/>
        <v>25</v>
      </c>
      <c r="L26" s="31">
        <f t="shared" si="7"/>
        <v>8094.87</v>
      </c>
      <c r="M26" s="13"/>
    </row>
    <row r="27" spans="1:13" x14ac:dyDescent="0.25">
      <c r="A27" s="19">
        <f t="shared" si="0"/>
        <v>320000</v>
      </c>
      <c r="B27" s="20">
        <v>160000</v>
      </c>
      <c r="C27" s="24">
        <f t="shared" si="1"/>
        <v>160</v>
      </c>
      <c r="D27" s="22">
        <f t="shared" si="2"/>
        <v>8314.5280000000002</v>
      </c>
      <c r="E27" s="23">
        <f t="shared" si="3"/>
        <v>692.87733333333335</v>
      </c>
      <c r="H27" s="19">
        <v>160000</v>
      </c>
      <c r="I27" s="24">
        <f t="shared" si="4"/>
        <v>160</v>
      </c>
      <c r="J27" s="22">
        <f t="shared" si="5"/>
        <v>320</v>
      </c>
      <c r="K27" s="30">
        <f t="shared" si="6"/>
        <v>26.666666666666668</v>
      </c>
      <c r="L27" s="31">
        <f t="shared" si="7"/>
        <v>8634.5280000000002</v>
      </c>
      <c r="M27" s="13"/>
    </row>
    <row r="28" spans="1:13" x14ac:dyDescent="0.25">
      <c r="A28" s="19">
        <f t="shared" si="0"/>
        <v>340000</v>
      </c>
      <c r="B28" s="20">
        <v>170000</v>
      </c>
      <c r="C28" s="24">
        <f t="shared" si="1"/>
        <v>170</v>
      </c>
      <c r="D28" s="22">
        <f t="shared" si="2"/>
        <v>8834.1859999999997</v>
      </c>
      <c r="E28" s="23">
        <f t="shared" si="3"/>
        <v>736.1821666666666</v>
      </c>
      <c r="H28" s="19">
        <v>170000</v>
      </c>
      <c r="I28" s="24">
        <f t="shared" si="4"/>
        <v>170</v>
      </c>
      <c r="J28" s="22">
        <f t="shared" si="5"/>
        <v>340</v>
      </c>
      <c r="K28" s="30">
        <f t="shared" si="6"/>
        <v>28.333333333333332</v>
      </c>
      <c r="L28" s="31">
        <f t="shared" si="7"/>
        <v>9174.1859999999997</v>
      </c>
      <c r="M28" s="13"/>
    </row>
    <row r="29" spans="1:13" x14ac:dyDescent="0.25">
      <c r="A29" s="19">
        <f t="shared" si="0"/>
        <v>360000</v>
      </c>
      <c r="B29" s="20">
        <v>180000</v>
      </c>
      <c r="C29" s="24">
        <f t="shared" si="1"/>
        <v>180</v>
      </c>
      <c r="D29" s="22">
        <f t="shared" si="2"/>
        <v>9353.844000000001</v>
      </c>
      <c r="E29" s="23">
        <f t="shared" si="3"/>
        <v>779.48700000000008</v>
      </c>
      <c r="H29" s="19">
        <v>180000</v>
      </c>
      <c r="I29" s="24">
        <f t="shared" si="4"/>
        <v>180</v>
      </c>
      <c r="J29" s="22">
        <f t="shared" si="5"/>
        <v>360</v>
      </c>
      <c r="K29" s="30">
        <f t="shared" si="6"/>
        <v>30</v>
      </c>
      <c r="L29" s="31">
        <f t="shared" si="7"/>
        <v>9713.844000000001</v>
      </c>
      <c r="M29" s="13"/>
    </row>
    <row r="30" spans="1:13" x14ac:dyDescent="0.25">
      <c r="A30" s="19">
        <f t="shared" si="0"/>
        <v>380000</v>
      </c>
      <c r="B30" s="20">
        <v>190000</v>
      </c>
      <c r="C30" s="24">
        <f t="shared" si="1"/>
        <v>190</v>
      </c>
      <c r="D30" s="22">
        <f t="shared" si="2"/>
        <v>9873.5020000000004</v>
      </c>
      <c r="E30" s="23">
        <f t="shared" si="3"/>
        <v>822.79183333333333</v>
      </c>
      <c r="H30" s="19">
        <v>190000</v>
      </c>
      <c r="I30" s="24">
        <f t="shared" si="4"/>
        <v>190</v>
      </c>
      <c r="J30" s="22">
        <f t="shared" si="5"/>
        <v>380</v>
      </c>
      <c r="K30" s="30">
        <f t="shared" si="6"/>
        <v>31.666666666666668</v>
      </c>
      <c r="L30" s="31">
        <f t="shared" si="7"/>
        <v>10253.502</v>
      </c>
      <c r="M30" s="13"/>
    </row>
    <row r="31" spans="1:13" x14ac:dyDescent="0.25">
      <c r="A31" s="19">
        <f t="shared" si="0"/>
        <v>400000</v>
      </c>
      <c r="B31" s="20">
        <v>200000</v>
      </c>
      <c r="C31" s="24">
        <f t="shared" si="1"/>
        <v>200</v>
      </c>
      <c r="D31" s="22">
        <f t="shared" si="2"/>
        <v>10393.16</v>
      </c>
      <c r="E31" s="23">
        <f t="shared" si="3"/>
        <v>866.09666666666669</v>
      </c>
      <c r="H31" s="19">
        <v>200000</v>
      </c>
      <c r="I31" s="24">
        <f t="shared" si="4"/>
        <v>200</v>
      </c>
      <c r="J31" s="22">
        <f t="shared" si="5"/>
        <v>400</v>
      </c>
      <c r="K31" s="30">
        <f t="shared" si="6"/>
        <v>33.333333333333336</v>
      </c>
      <c r="L31" s="31">
        <f t="shared" si="7"/>
        <v>10793.16</v>
      </c>
      <c r="M31" s="13"/>
    </row>
    <row r="32" spans="1:13" ht="15.75" thickBot="1" x14ac:dyDescent="0.3">
      <c r="A32" s="25"/>
      <c r="B32" s="26"/>
      <c r="C32" s="26"/>
      <c r="D32" s="26"/>
      <c r="E32" s="27"/>
      <c r="H32" s="25"/>
      <c r="I32" s="26"/>
      <c r="J32" s="26"/>
      <c r="K32" s="26"/>
      <c r="L32" s="26"/>
      <c r="M32" s="27"/>
    </row>
    <row r="33" spans="3:13" x14ac:dyDescent="0.25">
      <c r="H33" s="10"/>
      <c r="I33" s="10"/>
      <c r="J33" s="10"/>
      <c r="K33" s="10"/>
      <c r="L33" s="10"/>
      <c r="M33" s="10"/>
    </row>
    <row r="34" spans="3:13" x14ac:dyDescent="0.25">
      <c r="C34" t="s">
        <v>30</v>
      </c>
      <c r="J34" t="s">
        <v>26</v>
      </c>
      <c r="L34" s="47">
        <f>51.9658+J8</f>
        <v>53.965800000000002</v>
      </c>
      <c r="M34" t="s">
        <v>27</v>
      </c>
    </row>
    <row r="35" spans="3:13" ht="15.75" thickBot="1" x14ac:dyDescent="0.3">
      <c r="C35" s="44" t="s">
        <v>22</v>
      </c>
      <c r="D35" s="45">
        <v>30000</v>
      </c>
      <c r="J35" t="s">
        <v>22</v>
      </c>
      <c r="K35" s="43">
        <f>+D35</f>
        <v>30000</v>
      </c>
    </row>
    <row r="36" spans="3:13" ht="15.75" thickBot="1" x14ac:dyDescent="0.3">
      <c r="C36" t="s">
        <v>23</v>
      </c>
      <c r="D36">
        <f>+D6</f>
        <v>51.965800000000002</v>
      </c>
      <c r="J36" t="s">
        <v>23</v>
      </c>
      <c r="K36">
        <f>+J7</f>
        <v>53.965800000000002</v>
      </c>
      <c r="L36" s="40" t="s">
        <v>25</v>
      </c>
      <c r="M36" s="41" t="s">
        <v>6</v>
      </c>
    </row>
    <row r="37" spans="3:13" ht="15.75" thickBot="1" x14ac:dyDescent="0.3">
      <c r="C37" s="37" t="s">
        <v>24</v>
      </c>
      <c r="D37" s="38">
        <f>+D35/1000*D36</f>
        <v>1558.9740000000002</v>
      </c>
      <c r="J37" s="37" t="s">
        <v>24</v>
      </c>
      <c r="K37" s="39">
        <f>+K35/1000*K36</f>
        <v>1618.9740000000002</v>
      </c>
      <c r="L37" s="42">
        <f>+K37-D37</f>
        <v>60</v>
      </c>
      <c r="M37" s="46">
        <f>+L37/12</f>
        <v>5</v>
      </c>
    </row>
  </sheetData>
  <pageMargins left="0.2" right="0.2" top="0.25" bottom="0.25" header="0.3" footer="0.3"/>
  <pageSetup scale="75" orientation="landscape" r:id="rId1"/>
  <headerFooter>
    <oddFooter>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2014-06-19T15:32:22Z</cp:lastPrinted>
  <dcterms:created xsi:type="dcterms:W3CDTF">2013-04-08T19:00:26Z</dcterms:created>
  <dcterms:modified xsi:type="dcterms:W3CDTF">2015-05-21T17:18:18Z</dcterms:modified>
</cp:coreProperties>
</file>