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25" windowWidth="14355" windowHeight="8385"/>
  </bookViews>
  <sheets>
    <sheet name="BALANCES" sheetId="4" r:id="rId1"/>
  </sheets>
  <calcPr calcId="145621"/>
</workbook>
</file>

<file path=xl/calcChain.xml><?xml version="1.0" encoding="utf-8"?>
<calcChain xmlns="http://schemas.openxmlformats.org/spreadsheetml/2006/main">
  <c r="D11" i="4" l="1"/>
  <c r="C11" i="4"/>
  <c r="C15" i="4"/>
  <c r="C9" i="4" l="1"/>
  <c r="G9" i="4"/>
  <c r="H11" i="4"/>
  <c r="H9" i="4"/>
  <c r="C17" i="4" l="1"/>
  <c r="I17" i="4" l="1"/>
  <c r="I15" i="4"/>
  <c r="I9" i="4"/>
  <c r="I11" i="4"/>
  <c r="J17" i="4"/>
  <c r="J11" i="4"/>
  <c r="J25" i="4" l="1"/>
  <c r="G25" i="4"/>
  <c r="F25" i="4"/>
  <c r="E25" i="4"/>
  <c r="D25" i="4"/>
  <c r="K23" i="4"/>
  <c r="K19" i="4"/>
  <c r="K17" i="4"/>
  <c r="K15" i="4"/>
  <c r="K13" i="4"/>
  <c r="K11" i="4"/>
  <c r="I25" i="4"/>
  <c r="H25" i="4"/>
  <c r="K9" i="4"/>
  <c r="K7" i="4"/>
  <c r="K25" i="4" l="1"/>
  <c r="C25" i="4"/>
</calcChain>
</file>

<file path=xl/sharedStrings.xml><?xml version="1.0" encoding="utf-8"?>
<sst xmlns="http://schemas.openxmlformats.org/spreadsheetml/2006/main" count="44" uniqueCount="30">
  <si>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</si>
  <si>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</si>
  <si>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</si>
  <si>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</si>
  <si>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</si>
  <si>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</si>
  <si>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</si>
  <si>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</si>
  <si>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</si>
  <si>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</si>
  <si>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</si>
  <si>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</si>
  <si>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</si>
  <si>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</si>
  <si>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</si>
  <si>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</si>
  <si>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</si>
  <si>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</si>
  <si>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</si>
  <si>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</si>
  <si>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</si>
  <si>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</si>
  <si>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Interfund Transactions</t>
  </si>
  <si>
    <t>*</t>
  </si>
  <si>
    <t>GL Beginning Bal 7/1/16</t>
  </si>
  <si>
    <t>August Debits</t>
  </si>
  <si>
    <t>August Credits</t>
  </si>
  <si>
    <t>August Interfund Transactions</t>
  </si>
  <si>
    <t>* Reconciled 6/30/16</t>
  </si>
  <si>
    <t>Ending Balance 8/23/16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</si>
</sst>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C31" sqref="C31"/>
    </sheetView>
  </sheetViews>
  <sheetFormatPr defaultRowHeight="16.5" outlineLevelRow="1" outlineLevelCol="1" x14ac:dyDescent="0.3"/>
  <cols>
    <col min="1" max="1" width="36.42578125" style="20" customWidth="1"/>
    <col min="2" max="2" width="2.42578125" style="20" customWidth="1"/>
    <col min="3" max="3" width="15.140625" style="20" customWidth="1" outlineLevel="1"/>
    <col min="4" max="4" width="14.28515625" style="20" customWidth="1" outlineLevel="1"/>
    <col min="5" max="5" width="12.140625" style="20" customWidth="1" outlineLevel="1"/>
    <col min="6" max="6" width="12.5703125" style="23" customWidth="1" outlineLevel="1"/>
    <col min="7" max="9" width="12.140625" style="23" customWidth="1" outlineLevel="1"/>
    <col min="10" max="10" width="12.85546875" style="23" bestFit="1" customWidth="1" outlineLevel="1"/>
    <col min="11" max="11" width="15.140625" style="20" bestFit="1" customWidth="1"/>
    <col min="12" max="16384" width="9.140625" style="20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28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19" t="s">
        <v>3</v>
      </c>
      <c r="B4" s="9"/>
      <c r="C4" s="21" t="s">
        <v>4</v>
      </c>
      <c r="D4" s="21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21" t="s">
        <v>10</v>
      </c>
      <c r="J4" s="12" t="s">
        <v>11</v>
      </c>
      <c r="K4" s="12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19" t="s">
        <v>13</v>
      </c>
      <c r="B5" s="9"/>
      <c r="C5" s="24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14</v>
      </c>
      <c r="I5" s="13" t="s">
        <v>14</v>
      </c>
      <c r="J5" s="13" t="s">
        <v>14</v>
      </c>
      <c r="K5" s="1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19"/>
      <c r="B6" s="9"/>
      <c r="C6" s="25"/>
      <c r="D6" s="9"/>
      <c r="E6" s="9"/>
      <c r="F6" s="9"/>
      <c r="G6" s="9"/>
      <c r="H6" s="9"/>
      <c r="I6" s="9"/>
      <c r="J6" s="9"/>
      <c r="K6" s="1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19" t="s">
        <v>24</v>
      </c>
      <c r="B7" s="9"/>
      <c r="C7" s="22">
        <v>14095749.25</v>
      </c>
      <c r="D7" s="6">
        <v>0</v>
      </c>
      <c r="E7" s="6">
        <v>10783.69</v>
      </c>
      <c r="F7" s="6">
        <v>1120951.93</v>
      </c>
      <c r="G7" s="6">
        <v>15406.16</v>
      </c>
      <c r="H7" s="6">
        <v>51133.61</v>
      </c>
      <c r="I7" s="6">
        <v>18700.759999999998</v>
      </c>
      <c r="J7" s="6">
        <v>1579811.92</v>
      </c>
      <c r="K7" s="16">
        <f>SUM(C7:J7)</f>
        <v>16892537.32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19"/>
      <c r="B8" s="9"/>
      <c r="C8" s="22"/>
      <c r="D8" s="6"/>
      <c r="E8" s="6"/>
      <c r="F8" s="6"/>
      <c r="G8" s="6"/>
      <c r="H8" s="6"/>
      <c r="I8" s="6"/>
      <c r="J8" s="6"/>
      <c r="K8" s="1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19" t="s">
        <v>19</v>
      </c>
      <c r="B9" s="9"/>
      <c r="C9" s="22">
        <f>848.57+1025+120+200+170+2400+72630.86+0.76+16106.3+284841.57+3515.02+3799.85+4017.41+6757.96+1878.08+3910.28+6983.13+76824.04+7035.33+4840.5+2000+2050+2050+2150+1350+657.26+4905.37+94738.92+29102.73+376+68958.34+34312.65+445800.63+63750.26+12679.21+8939.98+612761+10555.68+14440.99+2030.26</f>
        <v>1911513.94</v>
      </c>
      <c r="D9" s="6">
        <v>0</v>
      </c>
      <c r="E9" s="6">
        <v>350</v>
      </c>
      <c r="F9" s="6">
        <v>261.41000000000003</v>
      </c>
      <c r="G9" s="6">
        <f>5.21+197+0.15</f>
        <v>202.36</v>
      </c>
      <c r="H9" s="6">
        <f>126664.66+4.27</f>
        <v>126668.93000000001</v>
      </c>
      <c r="I9" s="6">
        <f>1.4+2239.2+4815.7+1794.75+2631+6+2764.45</f>
        <v>14252.5</v>
      </c>
      <c r="J9" s="6">
        <v>0</v>
      </c>
      <c r="K9" s="16">
        <f>SUM(C9:J9)</f>
        <v>2053249.14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19"/>
      <c r="B10" s="9"/>
      <c r="C10" s="22"/>
      <c r="D10" s="6"/>
      <c r="E10" s="6"/>
      <c r="F10" s="29"/>
      <c r="G10" s="6"/>
      <c r="H10" s="6"/>
      <c r="I10" s="6"/>
      <c r="J10" s="6"/>
      <c r="K10" s="1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19" t="s">
        <v>20</v>
      </c>
      <c r="B11" s="9"/>
      <c r="C11" s="22">
        <f>-13314.77-935.26-43002.93-79395.16-45220.78-16857.37-474649.24-23397.83-8131.3-275-965.52-849674.1-329017.74-2444.63-887.85-8051.4-7034.76-5083.99-265.45-2881.58-22275.54-4056.96</f>
        <v>-1937819.16</v>
      </c>
      <c r="D11" s="6">
        <f>-571181.37-177.63</f>
        <v>-571359</v>
      </c>
      <c r="E11" s="6">
        <v>0</v>
      </c>
      <c r="F11" s="6">
        <v>0</v>
      </c>
      <c r="G11" s="6">
        <v>-3042.28</v>
      </c>
      <c r="H11" s="6">
        <f>-154080.65-1.36</f>
        <v>-154082.00999999998</v>
      </c>
      <c r="I11" s="6">
        <f>-2239.2-13244.1</f>
        <v>-15483.3</v>
      </c>
      <c r="J11" s="6">
        <f>-85-360414</f>
        <v>-360499</v>
      </c>
      <c r="K11" s="16">
        <f>SUM(C11:J11)</f>
        <v>-3042284.7499999995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19"/>
      <c r="B12" s="9"/>
      <c r="C12" s="22"/>
      <c r="D12" s="6"/>
      <c r="E12" s="6"/>
      <c r="F12" s="6"/>
      <c r="G12" s="6"/>
      <c r="H12" s="6"/>
      <c r="I12" s="6"/>
      <c r="J12" s="6"/>
      <c r="K12" s="1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3" customFormat="1" outlineLevel="1" x14ac:dyDescent="0.3">
      <c r="A13" s="19" t="s">
        <v>22</v>
      </c>
      <c r="B13" s="9"/>
      <c r="C13" s="22">
        <v>-571359</v>
      </c>
      <c r="D13" s="6">
        <v>571359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6">
        <f>SUM(C13:J13)</f>
        <v>0</v>
      </c>
      <c r="L13" s="6"/>
      <c r="M13" s="3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19"/>
      <c r="B14" s="9"/>
      <c r="C14" s="22"/>
      <c r="D14" s="6"/>
      <c r="E14" s="6"/>
      <c r="F14" s="6"/>
      <c r="G14" s="6"/>
      <c r="H14" s="6"/>
      <c r="I14" s="6"/>
      <c r="J14" s="6"/>
      <c r="K14" s="1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19" t="s">
        <v>25</v>
      </c>
      <c r="B15" s="9"/>
      <c r="C15" s="22">
        <f>328660.63+127906.55+342133.85+21.51</f>
        <v>798722.54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>3338</f>
        <v>3338</v>
      </c>
      <c r="J15" s="6">
        <v>166.37</v>
      </c>
      <c r="K15" s="16">
        <f>SUM(C15:J15)</f>
        <v>802226.91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19"/>
      <c r="B16" s="9"/>
      <c r="C16" s="22"/>
      <c r="D16" s="6"/>
      <c r="E16" s="6"/>
      <c r="F16" s="6"/>
      <c r="G16" s="6"/>
      <c r="H16" s="6"/>
      <c r="I16" s="6"/>
      <c r="J16" s="6"/>
      <c r="K16" s="1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19" t="s">
        <v>26</v>
      </c>
      <c r="B17" s="9"/>
      <c r="C17" s="22">
        <f>-4019.99-9524.43-236270.58-162438.69-2541.3-210626.42-4701.16-5673.84-1415577.53-40068.02-850125-21431.94-261.36-66539.11-6970.97-16530.21-7898.74</f>
        <v>-3061199.29</v>
      </c>
      <c r="D17" s="6">
        <v>-1051279.2</v>
      </c>
      <c r="E17" s="6">
        <v>0</v>
      </c>
      <c r="F17" s="6">
        <v>0</v>
      </c>
      <c r="G17" s="6">
        <v>-332.39</v>
      </c>
      <c r="H17" s="6">
        <v>-1055</v>
      </c>
      <c r="I17" s="6">
        <f>-3338-1615.77</f>
        <v>-4953.7700000000004</v>
      </c>
      <c r="J17" s="6">
        <f>-85-28330-4654.17</f>
        <v>-33069.17</v>
      </c>
      <c r="K17" s="16">
        <f>SUM(C17:J17)</f>
        <v>-4151888.8200000003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19"/>
      <c r="B18" s="9"/>
      <c r="C18" s="22"/>
      <c r="D18" s="6"/>
      <c r="E18" s="6"/>
      <c r="F18" s="6"/>
      <c r="G18" s="6"/>
      <c r="H18" s="6"/>
      <c r="I18" s="6"/>
      <c r="J18" s="6"/>
      <c r="K18" s="1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19" t="s">
        <v>27</v>
      </c>
      <c r="B19" s="9"/>
      <c r="C19" s="22">
        <v>-1051279.2</v>
      </c>
      <c r="D19" s="6">
        <v>1051279.2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6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19"/>
      <c r="B20" s="9"/>
      <c r="C20" s="22"/>
      <c r="D20" s="9"/>
      <c r="E20" s="6"/>
      <c r="F20" s="6"/>
      <c r="G20" s="6"/>
      <c r="H20" s="6"/>
      <c r="I20" s="6"/>
      <c r="J20" s="6"/>
      <c r="K20" s="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19"/>
      <c r="B21" s="9"/>
      <c r="C21" s="22"/>
      <c r="D21" s="6"/>
      <c r="E21" s="6"/>
      <c r="F21" s="6"/>
      <c r="G21" s="6"/>
      <c r="H21" s="6"/>
      <c r="I21" s="6"/>
      <c r="J21" s="6"/>
      <c r="K21" s="1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19"/>
      <c r="B22" s="9"/>
      <c r="C22" s="22"/>
      <c r="D22" s="6"/>
      <c r="E22" s="6"/>
      <c r="F22" s="6"/>
      <c r="G22" s="6"/>
      <c r="H22" s="6"/>
      <c r="I22" s="6"/>
      <c r="J22" s="6"/>
      <c r="K22" s="1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19" t="s">
        <v>21</v>
      </c>
      <c r="B23" s="9"/>
      <c r="C23" s="22"/>
      <c r="D23" s="6"/>
      <c r="E23" s="6"/>
      <c r="F23" s="6"/>
      <c r="G23" s="6"/>
      <c r="H23" s="6"/>
      <c r="I23" s="6"/>
      <c r="J23" s="6"/>
      <c r="K23" s="16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2"/>
      <c r="D24" s="6"/>
      <c r="E24" s="6"/>
      <c r="F24" s="6"/>
      <c r="G24" s="6"/>
      <c r="H24" s="6"/>
      <c r="I24" s="6"/>
      <c r="J24" s="6"/>
      <c r="K24" s="1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19" t="s">
        <v>29</v>
      </c>
      <c r="B25" s="9"/>
      <c r="C25" s="7">
        <f>SUM(C6:C24)</f>
        <v>10184329.080000002</v>
      </c>
      <c r="D25" s="7">
        <f t="shared" ref="D25:J25" si="0">SUM(D6:D24)</f>
        <v>0</v>
      </c>
      <c r="E25" s="7">
        <f t="shared" si="0"/>
        <v>11133.69</v>
      </c>
      <c r="F25" s="7">
        <f t="shared" si="0"/>
        <v>1121213.3399999999</v>
      </c>
      <c r="G25" s="7">
        <f t="shared" si="0"/>
        <v>12233.85</v>
      </c>
      <c r="H25" s="7">
        <f t="shared" si="0"/>
        <v>22665.530000000028</v>
      </c>
      <c r="I25" s="7">
        <f t="shared" si="0"/>
        <v>15854.189999999995</v>
      </c>
      <c r="J25" s="7">
        <f t="shared" si="0"/>
        <v>1186410.1200000001</v>
      </c>
      <c r="K25" s="17">
        <f>SUM(K7:K24)</f>
        <v>12553839.800000001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27" t="s">
        <v>23</v>
      </c>
      <c r="D27" s="8" t="s">
        <v>23</v>
      </c>
      <c r="E27" s="8"/>
      <c r="F27" s="8" t="s">
        <v>23</v>
      </c>
      <c r="G27" s="8"/>
      <c r="H27" s="8" t="s">
        <v>23</v>
      </c>
      <c r="I27" s="8" t="s">
        <v>23</v>
      </c>
      <c r="J27" s="8" t="s">
        <v>23</v>
      </c>
      <c r="K27" s="1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3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6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ageMargins left="0.25" right="0.25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Gustafson, Susan</cp:lastModifiedBy>
  <cp:lastPrinted>2015-06-02T18:25:29Z</cp:lastPrinted>
  <dcterms:created xsi:type="dcterms:W3CDTF">2012-03-20T17:28:13Z</dcterms:created>
  <dcterms:modified xsi:type="dcterms:W3CDTF">2016-08-25T18:07:02Z</dcterms:modified>
</cp:coreProperties>
</file>