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26" i="1" l="1"/>
  <c r="K26" i="1"/>
  <c r="I26" i="1"/>
  <c r="G26" i="1"/>
  <c r="E26" i="1"/>
  <c r="E22" i="1"/>
  <c r="E24" i="1" s="1"/>
  <c r="C22" i="1"/>
  <c r="C26" i="1" s="1"/>
  <c r="C28" i="1" s="1"/>
  <c r="G21" i="1"/>
  <c r="I21" i="1" s="1"/>
  <c r="K21" i="1" s="1"/>
  <c r="M21" i="1" s="1"/>
  <c r="G20" i="1"/>
  <c r="I20" i="1" s="1"/>
  <c r="K20" i="1" s="1"/>
  <c r="M20" i="1" s="1"/>
  <c r="G19" i="1"/>
  <c r="I19" i="1" s="1"/>
  <c r="K19" i="1" s="1"/>
  <c r="M19" i="1" s="1"/>
  <c r="G18" i="1"/>
  <c r="I18" i="1" s="1"/>
  <c r="K18" i="1" s="1"/>
  <c r="M18" i="1" s="1"/>
  <c r="G17" i="1"/>
  <c r="I17" i="1" s="1"/>
  <c r="K17" i="1" s="1"/>
  <c r="M17" i="1" s="1"/>
  <c r="G16" i="1"/>
  <c r="I16" i="1" s="1"/>
  <c r="K16" i="1" s="1"/>
  <c r="M16" i="1" s="1"/>
  <c r="G15" i="1"/>
  <c r="I15" i="1" s="1"/>
  <c r="K15" i="1" s="1"/>
  <c r="M15" i="1" s="1"/>
  <c r="G14" i="1"/>
  <c r="I14" i="1" s="1"/>
  <c r="K14" i="1" s="1"/>
  <c r="M14" i="1" s="1"/>
  <c r="E14" i="1"/>
  <c r="I13" i="1"/>
  <c r="G13" i="1"/>
  <c r="E13" i="1"/>
  <c r="L9" i="1"/>
  <c r="J9" i="1"/>
  <c r="H9" i="1"/>
  <c r="F9" i="1"/>
  <c r="G22" i="1" l="1"/>
  <c r="I22" i="1"/>
  <c r="G24" i="1"/>
  <c r="F22" i="1"/>
  <c r="E28" i="1"/>
  <c r="E30" i="1" s="1"/>
  <c r="K13" i="1"/>
  <c r="K22" i="1" l="1"/>
  <c r="M13" i="1"/>
  <c r="M22" i="1" s="1"/>
  <c r="G28" i="1"/>
  <c r="G30" i="1" s="1"/>
  <c r="F26" i="1"/>
  <c r="I24" i="1"/>
  <c r="H22" i="1"/>
  <c r="M24" i="1" l="1"/>
  <c r="L22" i="1"/>
  <c r="H26" i="1"/>
  <c r="I28" i="1"/>
  <c r="I30" i="1" s="1"/>
  <c r="J22" i="1"/>
  <c r="K24" i="1"/>
  <c r="L26" i="1" l="1"/>
  <c r="M28" i="1"/>
  <c r="K28" i="1"/>
  <c r="K30" i="1" s="1"/>
  <c r="J26" i="1"/>
  <c r="M30" i="1" l="1"/>
</calcChain>
</file>

<file path=xl/sharedStrings.xml><?xml version="1.0" encoding="utf-8"?>
<sst xmlns="http://schemas.openxmlformats.org/spreadsheetml/2006/main" count="59" uniqueCount="34">
  <si>
    <t>WARREN COUNTY SCHOOL DISTRICT</t>
  </si>
  <si>
    <t>5 YEAR PROJECTION</t>
  </si>
  <si>
    <t>ROUGH CUT</t>
  </si>
  <si>
    <t xml:space="preserve"> </t>
  </si>
  <si>
    <t>UNAUDITED</t>
  </si>
  <si>
    <t>BUDGET</t>
  </si>
  <si>
    <t>PROJECTED</t>
  </si>
  <si>
    <t>2015-16</t>
  </si>
  <si>
    <t>2016-17</t>
  </si>
  <si>
    <t>2017-18</t>
  </si>
  <si>
    <t>2018-19</t>
  </si>
  <si>
    <t>2019-20</t>
  </si>
  <si>
    <t>2020-21</t>
  </si>
  <si>
    <t>REVENUES</t>
  </si>
  <si>
    <t>TOTAL REVENUE</t>
  </si>
  <si>
    <t>EXPENSES</t>
  </si>
  <si>
    <t>Salaries</t>
  </si>
  <si>
    <t>Employee Benefits</t>
  </si>
  <si>
    <t>Professional Serv</t>
  </si>
  <si>
    <t>Property Serv</t>
  </si>
  <si>
    <t>Trans/Charter/Other</t>
  </si>
  <si>
    <t>Supplies</t>
  </si>
  <si>
    <t>Equipment</t>
  </si>
  <si>
    <t>Debt Interest/Dues/Misc</t>
  </si>
  <si>
    <t>Debt/Transfers/Cont</t>
  </si>
  <si>
    <t>TOTAL EXPENSES</t>
  </si>
  <si>
    <t>SURPLUS/(DEFICIT)</t>
  </si>
  <si>
    <t>* Burn Rate</t>
  </si>
  <si>
    <t>ADJUSTED EXPENSES</t>
  </si>
  <si>
    <t>ADJUSTED SURPLUS/(DEFICIT)</t>
  </si>
  <si>
    <t xml:space="preserve">Cummulative </t>
  </si>
  <si>
    <t xml:space="preserve"> *  Used 2015-16 actual to establish burn rate.</t>
  </si>
  <si>
    <r>
      <t xml:space="preserve">% </t>
    </r>
    <r>
      <rPr>
        <b/>
        <sz val="10"/>
        <color theme="1"/>
        <rFont val="Symbol"/>
        <family val="1"/>
        <charset val="2"/>
      </rPr>
      <t>D</t>
    </r>
  </si>
  <si>
    <r>
      <t xml:space="preserve">% </t>
    </r>
    <r>
      <rPr>
        <b/>
        <sz val="12"/>
        <color theme="1"/>
        <rFont val="Symbol"/>
        <family val="1"/>
        <charset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</si>
</sst>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Symbol"/>
      <family val="1"/>
      <charset val="2"/>
    </font>
    <font>
      <b/>
      <sz val="12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/>
    <xf numFmtId="0" fontId="5" fillId="0" borderId="0" xfId="0" applyFont="1" applyBorder="1"/>
    <xf numFmtId="0" fontId="6" fillId="0" borderId="6" xfId="0" applyFont="1" applyBorder="1" applyAlignment="1">
      <alignment horizontal="center"/>
    </xf>
    <xf numFmtId="0" fontId="5" fillId="0" borderId="6" xfId="0" applyFont="1" applyBorder="1"/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9" xfId="0" applyFont="1" applyBorder="1"/>
    <xf numFmtId="0" fontId="10" fillId="0" borderId="5" xfId="0" applyFont="1" applyBorder="1"/>
    <xf numFmtId="0" fontId="5" fillId="0" borderId="10" xfId="0" applyFont="1" applyBorder="1"/>
    <xf numFmtId="0" fontId="6" fillId="0" borderId="0" xfId="0" applyFont="1" applyBorder="1" applyAlignment="1">
      <alignment horizontal="right"/>
    </xf>
    <xf numFmtId="164" fontId="6" fillId="0" borderId="11" xfId="1" applyNumberFormat="1" applyFont="1" applyBorder="1"/>
    <xf numFmtId="0" fontId="6" fillId="0" borderId="11" xfId="0" applyFont="1" applyBorder="1"/>
    <xf numFmtId="10" fontId="11" fillId="0" borderId="12" xfId="2" applyNumberFormat="1" applyFont="1" applyBorder="1"/>
    <xf numFmtId="164" fontId="6" fillId="0" borderId="13" xfId="1" applyNumberFormat="1" applyFont="1" applyBorder="1"/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5" xfId="0" applyFont="1" applyBorder="1"/>
    <xf numFmtId="164" fontId="5" fillId="0" borderId="9" xfId="1" applyNumberFormat="1" applyFont="1" applyFill="1" applyBorder="1"/>
    <xf numFmtId="164" fontId="5" fillId="0" borderId="9" xfId="1" applyNumberFormat="1" applyFont="1" applyFill="1" applyBorder="1" applyAlignment="1">
      <alignment horizontal="left"/>
    </xf>
    <xf numFmtId="10" fontId="11" fillId="0" borderId="5" xfId="2" applyNumberFormat="1" applyFont="1" applyBorder="1"/>
    <xf numFmtId="164" fontId="5" fillId="0" borderId="10" xfId="1" applyNumberFormat="1" applyFont="1" applyBorder="1"/>
    <xf numFmtId="164" fontId="5" fillId="0" borderId="6" xfId="1" applyNumberFormat="1" applyFont="1" applyFill="1" applyBorder="1" applyAlignment="1">
      <alignment horizontal="left"/>
    </xf>
    <xf numFmtId="164" fontId="6" fillId="0" borderId="3" xfId="1" applyNumberFormat="1" applyFont="1" applyBorder="1"/>
    <xf numFmtId="164" fontId="6" fillId="0" borderId="1" xfId="1" applyNumberFormat="1" applyFont="1" applyBorder="1"/>
    <xf numFmtId="10" fontId="12" fillId="0" borderId="1" xfId="2" applyNumberFormat="1" applyFont="1" applyBorder="1"/>
    <xf numFmtId="164" fontId="6" fillId="0" borderId="4" xfId="1" applyNumberFormat="1" applyFont="1" applyBorder="1"/>
    <xf numFmtId="164" fontId="6" fillId="0" borderId="2" xfId="1" applyNumberFormat="1" applyFont="1" applyBorder="1"/>
    <xf numFmtId="165" fontId="12" fillId="0" borderId="2" xfId="2" applyNumberFormat="1" applyFont="1" applyBorder="1"/>
    <xf numFmtId="165" fontId="12" fillId="0" borderId="1" xfId="2" applyNumberFormat="1" applyFont="1" applyBorder="1"/>
    <xf numFmtId="0" fontId="10" fillId="2" borderId="5" xfId="0" applyFont="1" applyFill="1" applyBorder="1"/>
    <xf numFmtId="0" fontId="0" fillId="2" borderId="0" xfId="0" applyFill="1" applyBorder="1"/>
    <xf numFmtId="0" fontId="0" fillId="2" borderId="14" xfId="0" applyFill="1" applyBorder="1"/>
    <xf numFmtId="0" fontId="13" fillId="2" borderId="15" xfId="0" quotePrefix="1" applyFont="1" applyFill="1" applyBorder="1" applyAlignment="1">
      <alignment horizontal="right"/>
    </xf>
    <xf numFmtId="10" fontId="13" fillId="2" borderId="15" xfId="2" applyNumberFormat="1" applyFont="1" applyFill="1" applyBorder="1" applyAlignment="1">
      <alignment horizontal="left"/>
    </xf>
    <xf numFmtId="0" fontId="10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6" xfId="1" applyNumberFormat="1" applyFont="1" applyFill="1" applyBorder="1"/>
    <xf numFmtId="0" fontId="6" fillId="2" borderId="17" xfId="0" applyFont="1" applyFill="1" applyBorder="1"/>
    <xf numFmtId="10" fontId="12" fillId="2" borderId="7" xfId="2" applyNumberFormat="1" applyFont="1" applyFill="1" applyBorder="1"/>
    <xf numFmtId="10" fontId="14" fillId="2" borderId="0" xfId="2" applyNumberFormat="1" applyFont="1" applyFill="1" applyBorder="1" applyAlignment="1">
      <alignment horizontal="right"/>
    </xf>
    <xf numFmtId="164" fontId="5" fillId="2" borderId="9" xfId="1" applyNumberFormat="1" applyFont="1" applyFill="1" applyBorder="1"/>
    <xf numFmtId="164" fontId="5" fillId="2" borderId="10" xfId="1" applyNumberFormat="1" applyFont="1" applyFill="1" applyBorder="1"/>
    <xf numFmtId="10" fontId="15" fillId="2" borderId="0" xfId="2" applyNumberFormat="1" applyFont="1" applyFill="1" applyBorder="1" applyAlignment="1">
      <alignment horizontal="right"/>
    </xf>
    <xf numFmtId="164" fontId="6" fillId="2" borderId="18" xfId="1" applyNumberFormat="1" applyFont="1" applyFill="1" applyBorder="1"/>
    <xf numFmtId="10" fontId="15" fillId="2" borderId="18" xfId="2" applyNumberFormat="1" applyFont="1" applyFill="1" applyBorder="1" applyAlignment="1">
      <alignment horizontal="right"/>
    </xf>
    <xf numFmtId="0" fontId="4" fillId="2" borderId="19" xfId="0" applyFont="1" applyFill="1" applyBorder="1"/>
    <xf numFmtId="164" fontId="6" fillId="2" borderId="20" xfId="1" applyNumberFormat="1" applyFont="1" applyFill="1" applyBorder="1"/>
    <xf numFmtId="0" fontId="0" fillId="2" borderId="5" xfId="0" applyFill="1" applyBorder="1"/>
    <xf numFmtId="10" fontId="16" fillId="2" borderId="0" xfId="2" applyNumberFormat="1" applyFont="1" applyFill="1" applyBorder="1" applyAlignment="1">
      <alignment horizontal="right"/>
    </xf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7" xfId="0" applyFill="1" applyBorder="1"/>
    <xf numFmtId="0" fontId="13" fillId="2" borderId="14" xfId="0" quotePrefix="1" applyFont="1" applyFill="1" applyBorder="1" applyAlignment="1">
      <alignment horizontal="right"/>
    </xf>
    <xf numFmtId="0" fontId="13" fillId="2" borderId="16" xfId="0" quotePrefix="1" applyFont="1" applyFill="1" applyBorder="1" applyAlignment="1">
      <alignment horizontal="right"/>
    </xf>
    <xf numFmtId="164" fontId="17" fillId="2" borderId="17" xfId="1" applyNumberFormat="1" applyFont="1" applyFill="1" applyBorder="1"/>
    <xf numFmtId="0" fontId="17" fillId="2" borderId="7" xfId="0" applyFont="1" applyFill="1" applyBorder="1"/>
    <xf numFmtId="164" fontId="17" fillId="2" borderId="8" xfId="1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10" xfId="0" applyBorder="1"/>
    <xf numFmtId="0" fontId="0" fillId="0" borderId="7" xfId="0" applyBorder="1"/>
    <xf numFmtId="0" fontId="0" fillId="0" borderId="17" xfId="0" applyBorder="1"/>
    <xf numFmtId="0" fontId="0" fillId="0" borderId="8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24</xdr:row>
      <xdr:rowOff>133350</xdr:rowOff>
    </xdr:from>
    <xdr:to>
      <xdr:col>12</xdr:col>
      <xdr:colOff>942975</xdr:colOff>
      <xdr:row>24</xdr:row>
      <xdr:rowOff>152400</xdr:rowOff>
    </xdr:to>
    <xdr:cxnSp macro="">
      <xdr:nvCxnSpPr>
        <xdr:cNvPr id="2" name="Straight Arrow Connector 1"/>
        <xdr:cNvCxnSpPr/>
      </xdr:nvCxnSpPr>
      <xdr:spPr>
        <a:xfrm flipV="1">
          <a:off x="4831080" y="12858750"/>
          <a:ext cx="620839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abSelected="1" workbookViewId="0">
      <selection activeCell="O36" sqref="O36"/>
    </sheetView>
  </sheetViews>
  <sheetFormatPr defaultRowHeight="15" x14ac:dyDescent="0.25"/>
  <cols>
    <col min="1" max="1" width="20.7109375" customWidth="1"/>
    <col min="3" max="3" width="14.7109375" bestFit="1" customWidth="1"/>
    <col min="5" max="5" width="13.5703125" bestFit="1" customWidth="1"/>
    <col min="7" max="7" width="13.7109375" bestFit="1" customWidth="1"/>
    <col min="9" max="9" width="13.7109375" bestFit="1" customWidth="1"/>
    <col min="11" max="11" width="13.7109375" bestFit="1" customWidth="1"/>
    <col min="13" max="13" width="14.28515625" bestFit="1" customWidth="1"/>
  </cols>
  <sheetData>
    <row r="2" spans="1:13" ht="21" x14ac:dyDescent="0.4">
      <c r="A2" s="1" t="s">
        <v>0</v>
      </c>
      <c r="B2" s="1"/>
      <c r="C2" s="2"/>
    </row>
    <row r="3" spans="1:13" ht="21" x14ac:dyDescent="0.4">
      <c r="A3" s="1" t="s">
        <v>1</v>
      </c>
      <c r="B3" s="1"/>
      <c r="C3" s="2"/>
    </row>
    <row r="4" spans="1:13" ht="21" x14ac:dyDescent="0.4">
      <c r="A4" s="1" t="s">
        <v>2</v>
      </c>
      <c r="B4" s="1"/>
      <c r="C4" s="2"/>
    </row>
    <row r="5" spans="1:13" thickBot="1" x14ac:dyDescent="0.35"/>
    <row r="6" spans="1:13" ht="18" x14ac:dyDescent="0.35">
      <c r="A6" s="3" t="s">
        <v>3</v>
      </c>
      <c r="B6" s="4"/>
      <c r="C6" s="5" t="s">
        <v>4</v>
      </c>
      <c r="D6" s="6"/>
      <c r="E6" s="5" t="s">
        <v>5</v>
      </c>
      <c r="F6" s="7"/>
      <c r="G6" s="8" t="s">
        <v>6</v>
      </c>
      <c r="H6" s="7"/>
      <c r="I6" s="8" t="s">
        <v>6</v>
      </c>
      <c r="J6" s="7"/>
      <c r="K6" s="8" t="s">
        <v>6</v>
      </c>
      <c r="L6" s="7"/>
      <c r="M6" s="8" t="s">
        <v>6</v>
      </c>
    </row>
    <row r="7" spans="1:13" ht="16.149999999999999" thickBot="1" x14ac:dyDescent="0.35">
      <c r="A7" s="9"/>
      <c r="B7" s="10"/>
      <c r="C7" s="11" t="s">
        <v>7</v>
      </c>
      <c r="D7" s="12"/>
      <c r="E7" s="11" t="s">
        <v>8</v>
      </c>
      <c r="F7" s="13" t="s">
        <v>32</v>
      </c>
      <c r="G7" s="14" t="s">
        <v>9</v>
      </c>
      <c r="H7" s="13" t="s">
        <v>33</v>
      </c>
      <c r="I7" s="14" t="s">
        <v>10</v>
      </c>
      <c r="J7" s="13" t="s">
        <v>33</v>
      </c>
      <c r="K7" s="14" t="s">
        <v>11</v>
      </c>
      <c r="L7" s="13" t="s">
        <v>33</v>
      </c>
      <c r="M7" s="14" t="s">
        <v>12</v>
      </c>
    </row>
    <row r="8" spans="1:13" ht="18" x14ac:dyDescent="0.35">
      <c r="A8" s="15" t="s">
        <v>13</v>
      </c>
      <c r="B8" s="10"/>
      <c r="C8" s="16"/>
      <c r="D8" s="10"/>
      <c r="E8" s="16"/>
      <c r="F8" s="17"/>
      <c r="G8" s="18"/>
      <c r="H8" s="17"/>
      <c r="I8" s="18"/>
      <c r="J8" s="17"/>
      <c r="K8" s="18"/>
      <c r="L8" s="17"/>
      <c r="M8" s="18"/>
    </row>
    <row r="9" spans="1:13" ht="18" x14ac:dyDescent="0.35">
      <c r="A9" s="17"/>
      <c r="B9" s="19" t="s">
        <v>14</v>
      </c>
      <c r="C9" s="20">
        <v>72513753.870000005</v>
      </c>
      <c r="D9" s="21"/>
      <c r="E9" s="20">
        <v>74407074</v>
      </c>
      <c r="F9" s="22">
        <f>+G9/E9-1</f>
        <v>1.7506977898364973E-2</v>
      </c>
      <c r="G9" s="23">
        <v>75709717</v>
      </c>
      <c r="H9" s="22">
        <f>+I9/G9-1</f>
        <v>1.1000186409361401E-2</v>
      </c>
      <c r="I9" s="23">
        <v>76542538</v>
      </c>
      <c r="J9" s="22">
        <f>+K9/I9-1</f>
        <v>7.8879929484438893E-3</v>
      </c>
      <c r="K9" s="23">
        <v>77146305</v>
      </c>
      <c r="L9" s="22">
        <f>+M9/K9-1</f>
        <v>3.8208310819294322E-3</v>
      </c>
      <c r="M9" s="23">
        <v>77441068</v>
      </c>
    </row>
    <row r="10" spans="1:13" ht="18" x14ac:dyDescent="0.35">
      <c r="A10" s="17"/>
      <c r="B10" s="10"/>
      <c r="C10" s="16"/>
      <c r="D10" s="10"/>
      <c r="E10" s="16"/>
      <c r="F10" s="17"/>
      <c r="G10" s="18"/>
      <c r="H10" s="17"/>
      <c r="I10" s="18"/>
      <c r="J10" s="17"/>
      <c r="K10" s="18"/>
      <c r="L10" s="17"/>
      <c r="M10" s="18"/>
    </row>
    <row r="11" spans="1:13" ht="18" x14ac:dyDescent="0.35">
      <c r="A11" s="15" t="s">
        <v>3</v>
      </c>
      <c r="B11" s="10"/>
      <c r="C11" s="24" t="s">
        <v>3</v>
      </c>
      <c r="D11" s="10"/>
      <c r="E11" s="24" t="s">
        <v>3</v>
      </c>
      <c r="F11" s="25"/>
      <c r="G11" s="26" t="s">
        <v>3</v>
      </c>
      <c r="H11" s="25"/>
      <c r="I11" s="26" t="s">
        <v>3</v>
      </c>
      <c r="J11" s="25"/>
      <c r="K11" s="26" t="s">
        <v>3</v>
      </c>
      <c r="L11" s="25"/>
      <c r="M11" s="26" t="s">
        <v>3</v>
      </c>
    </row>
    <row r="12" spans="1:13" ht="18" x14ac:dyDescent="0.35">
      <c r="A12" s="15" t="s">
        <v>15</v>
      </c>
      <c r="B12" s="10"/>
      <c r="C12" s="24" t="s">
        <v>3</v>
      </c>
      <c r="D12" s="10"/>
      <c r="E12" s="24" t="s">
        <v>3</v>
      </c>
      <c r="F12" s="25" t="s">
        <v>3</v>
      </c>
      <c r="G12" s="26" t="s">
        <v>3</v>
      </c>
      <c r="H12" s="25" t="s">
        <v>3</v>
      </c>
      <c r="I12" s="26" t="s">
        <v>3</v>
      </c>
      <c r="J12" s="25" t="s">
        <v>3</v>
      </c>
      <c r="K12" s="26" t="s">
        <v>3</v>
      </c>
      <c r="L12" s="25" t="s">
        <v>3</v>
      </c>
      <c r="M12" s="26" t="s">
        <v>3</v>
      </c>
    </row>
    <row r="13" spans="1:13" ht="15.6" x14ac:dyDescent="0.3">
      <c r="A13" s="27">
        <v>100</v>
      </c>
      <c r="B13" s="10" t="s">
        <v>16</v>
      </c>
      <c r="C13" s="28">
        <v>27971557.520000026</v>
      </c>
      <c r="D13" s="10"/>
      <c r="E13" s="29">
        <f>28658168.81+675000</f>
        <v>29333168.809999999</v>
      </c>
      <c r="F13" s="30">
        <v>2.5000000000000001E-2</v>
      </c>
      <c r="G13" s="31">
        <f>+E13*(1+F13)</f>
        <v>30066498.030249994</v>
      </c>
      <c r="H13" s="30">
        <v>2.5000000000000001E-2</v>
      </c>
      <c r="I13" s="31">
        <f>+G13*(1+H13)</f>
        <v>30818160.481006242</v>
      </c>
      <c r="J13" s="30">
        <v>0.02</v>
      </c>
      <c r="K13" s="31">
        <f>+I13*(1+J13)</f>
        <v>31434523.690626368</v>
      </c>
      <c r="L13" s="30">
        <v>0.02</v>
      </c>
      <c r="M13" s="31">
        <f>+K13*(1+L13)</f>
        <v>32063214.164438896</v>
      </c>
    </row>
    <row r="14" spans="1:13" ht="15.6" x14ac:dyDescent="0.3">
      <c r="A14" s="27">
        <v>200</v>
      </c>
      <c r="B14" s="10" t="s">
        <v>17</v>
      </c>
      <c r="C14" s="28">
        <v>18323371.150000006</v>
      </c>
      <c r="D14" s="10"/>
      <c r="E14" s="29">
        <f>21963124.27-675000</f>
        <v>21288124.27</v>
      </c>
      <c r="F14" s="30">
        <v>6.5000000000000002E-2</v>
      </c>
      <c r="G14" s="31">
        <f t="shared" ref="G14:G21" si="0">+E14*(1+F14)</f>
        <v>22671852.347549997</v>
      </c>
      <c r="H14" s="30">
        <v>6.6000000000000003E-2</v>
      </c>
      <c r="I14" s="31">
        <f t="shared" ref="I14:I21" si="1">+G14*(1+H14)</f>
        <v>24168194.602488298</v>
      </c>
      <c r="J14" s="30">
        <v>5.8999999999999997E-2</v>
      </c>
      <c r="K14" s="31">
        <f t="shared" ref="K14:K21" si="2">+I14*(1+J14)</f>
        <v>25594118.084035106</v>
      </c>
      <c r="L14" s="30">
        <v>3.9E-2</v>
      </c>
      <c r="M14" s="31">
        <f t="shared" ref="M14:M21" si="3">+K14*(1+L14)</f>
        <v>26592288.689312473</v>
      </c>
    </row>
    <row r="15" spans="1:13" ht="15.6" x14ac:dyDescent="0.3">
      <c r="A15" s="27">
        <v>300</v>
      </c>
      <c r="B15" s="10" t="s">
        <v>18</v>
      </c>
      <c r="C15" s="28">
        <v>1753785.3999999997</v>
      </c>
      <c r="D15" s="10"/>
      <c r="E15" s="29">
        <v>2270382.5899999994</v>
      </c>
      <c r="F15" s="30">
        <v>8.9999999999999993E-3</v>
      </c>
      <c r="G15" s="31">
        <f t="shared" si="0"/>
        <v>2290816.0333099989</v>
      </c>
      <c r="H15" s="30">
        <v>8.9999999999999993E-3</v>
      </c>
      <c r="I15" s="31">
        <f t="shared" si="1"/>
        <v>2311433.3776097889</v>
      </c>
      <c r="J15" s="30">
        <v>9.5999999999999992E-3</v>
      </c>
      <c r="K15" s="31">
        <f t="shared" si="2"/>
        <v>2333623.1380348429</v>
      </c>
      <c r="L15" s="30">
        <v>8.9999999999999993E-3</v>
      </c>
      <c r="M15" s="31">
        <f t="shared" si="3"/>
        <v>2354625.7462771563</v>
      </c>
    </row>
    <row r="16" spans="1:13" ht="15.6" x14ac:dyDescent="0.3">
      <c r="A16" s="27">
        <v>400</v>
      </c>
      <c r="B16" s="10" t="s">
        <v>19</v>
      </c>
      <c r="C16" s="28">
        <v>3806074.4699999997</v>
      </c>
      <c r="D16" s="10"/>
      <c r="E16" s="29">
        <v>2159162.8000000003</v>
      </c>
      <c r="F16" s="30">
        <v>0.02</v>
      </c>
      <c r="G16" s="31">
        <f t="shared" si="0"/>
        <v>2202346.0560000003</v>
      </c>
      <c r="H16" s="30">
        <v>0.02</v>
      </c>
      <c r="I16" s="31">
        <f t="shared" si="1"/>
        <v>2246392.9771200004</v>
      </c>
      <c r="J16" s="30">
        <v>0.02</v>
      </c>
      <c r="K16" s="31">
        <f t="shared" si="2"/>
        <v>2291320.8366624005</v>
      </c>
      <c r="L16" s="30">
        <v>0.02</v>
      </c>
      <c r="M16" s="31">
        <f t="shared" si="3"/>
        <v>2337147.2533956487</v>
      </c>
    </row>
    <row r="17" spans="1:13" ht="15.6" x14ac:dyDescent="0.3">
      <c r="A17" s="27">
        <v>500</v>
      </c>
      <c r="B17" s="10" t="s">
        <v>20</v>
      </c>
      <c r="C17" s="28">
        <v>10377410.289999997</v>
      </c>
      <c r="D17" s="10"/>
      <c r="E17" s="29">
        <v>10702481.169999992</v>
      </c>
      <c r="F17" s="30">
        <v>4.48E-2</v>
      </c>
      <c r="G17" s="31">
        <f t="shared" si="0"/>
        <v>11181952.326415991</v>
      </c>
      <c r="H17" s="30">
        <v>4.48E-2</v>
      </c>
      <c r="I17" s="31">
        <f t="shared" si="1"/>
        <v>11682903.790639427</v>
      </c>
      <c r="J17" s="30">
        <v>4.48E-2</v>
      </c>
      <c r="K17" s="31">
        <f t="shared" si="2"/>
        <v>12206297.880460072</v>
      </c>
      <c r="L17" s="30">
        <v>4.48E-2</v>
      </c>
      <c r="M17" s="31">
        <f t="shared" si="3"/>
        <v>12753140.025504682</v>
      </c>
    </row>
    <row r="18" spans="1:13" ht="15.6" x14ac:dyDescent="0.3">
      <c r="A18" s="27">
        <v>600</v>
      </c>
      <c r="B18" s="10" t="s">
        <v>21</v>
      </c>
      <c r="C18" s="28">
        <v>3922494.7999999993</v>
      </c>
      <c r="D18" s="10"/>
      <c r="E18" s="29">
        <v>2280152.7200000002</v>
      </c>
      <c r="F18" s="30">
        <v>0.02</v>
      </c>
      <c r="G18" s="31">
        <f t="shared" si="0"/>
        <v>2325755.7744000005</v>
      </c>
      <c r="H18" s="30">
        <v>0.02</v>
      </c>
      <c r="I18" s="31">
        <f t="shared" si="1"/>
        <v>2372270.8898880007</v>
      </c>
      <c r="J18" s="30">
        <v>0.02</v>
      </c>
      <c r="K18" s="31">
        <f t="shared" si="2"/>
        <v>2419716.3076857608</v>
      </c>
      <c r="L18" s="30">
        <v>0.02</v>
      </c>
      <c r="M18" s="31">
        <f t="shared" si="3"/>
        <v>2468110.6338394759</v>
      </c>
    </row>
    <row r="19" spans="1:13" ht="15.6" x14ac:dyDescent="0.3">
      <c r="A19" s="27">
        <v>700</v>
      </c>
      <c r="B19" s="10" t="s">
        <v>22</v>
      </c>
      <c r="C19" s="28">
        <v>1601226.42</v>
      </c>
      <c r="D19" s="10"/>
      <c r="E19" s="29">
        <v>887946.76000000013</v>
      </c>
      <c r="F19" s="30">
        <v>0.02</v>
      </c>
      <c r="G19" s="31">
        <f t="shared" si="0"/>
        <v>905705.69520000019</v>
      </c>
      <c r="H19" s="30">
        <v>0.02</v>
      </c>
      <c r="I19" s="31">
        <f t="shared" si="1"/>
        <v>923819.80910400022</v>
      </c>
      <c r="J19" s="30">
        <v>0.02</v>
      </c>
      <c r="K19" s="31">
        <f t="shared" si="2"/>
        <v>942296.20528608025</v>
      </c>
      <c r="L19" s="30">
        <v>0.02</v>
      </c>
      <c r="M19" s="31">
        <f t="shared" si="3"/>
        <v>961142.12939180189</v>
      </c>
    </row>
    <row r="20" spans="1:13" ht="15.6" x14ac:dyDescent="0.3">
      <c r="A20" s="27">
        <v>800</v>
      </c>
      <c r="B20" s="10" t="s">
        <v>23</v>
      </c>
      <c r="C20" s="28">
        <v>3246296.4000000004</v>
      </c>
      <c r="D20" s="10"/>
      <c r="E20" s="29">
        <v>3097093.53</v>
      </c>
      <c r="F20" s="30">
        <v>6.4000000000000001E-2</v>
      </c>
      <c r="G20" s="31">
        <f t="shared" si="0"/>
        <v>3295307.5159200002</v>
      </c>
      <c r="H20" s="30">
        <v>6.6000000000000003E-2</v>
      </c>
      <c r="I20" s="31">
        <f t="shared" si="1"/>
        <v>3512797.8119707205</v>
      </c>
      <c r="J20" s="30">
        <v>-0.01</v>
      </c>
      <c r="K20" s="31">
        <f t="shared" si="2"/>
        <v>3477669.8338510133</v>
      </c>
      <c r="L20" s="30">
        <v>-5.0000000000000001E-3</v>
      </c>
      <c r="M20" s="31">
        <f t="shared" si="3"/>
        <v>3460281.4846817581</v>
      </c>
    </row>
    <row r="21" spans="1:13" ht="16.149999999999999" thickBot="1" x14ac:dyDescent="0.35">
      <c r="A21" s="27">
        <v>900</v>
      </c>
      <c r="B21" s="10" t="s">
        <v>24</v>
      </c>
      <c r="C21" s="28">
        <v>4580540.1499999994</v>
      </c>
      <c r="D21" s="10"/>
      <c r="E21" s="32">
        <v>4606503.8599999994</v>
      </c>
      <c r="F21" s="30">
        <v>1.9E-2</v>
      </c>
      <c r="G21" s="31">
        <f t="shared" si="0"/>
        <v>4694027.4333399991</v>
      </c>
      <c r="H21" s="30">
        <v>2.1999999999999999E-2</v>
      </c>
      <c r="I21" s="31">
        <f t="shared" si="1"/>
        <v>4797296.0368734794</v>
      </c>
      <c r="J21" s="30">
        <v>3.5000000000000003E-2</v>
      </c>
      <c r="K21" s="31">
        <f t="shared" si="2"/>
        <v>4965201.3981640507</v>
      </c>
      <c r="L21" s="30">
        <v>0.03</v>
      </c>
      <c r="M21" s="31">
        <f t="shared" si="3"/>
        <v>5114157.4401089726</v>
      </c>
    </row>
    <row r="22" spans="1:13" ht="18.600000000000001" thickBot="1" x14ac:dyDescent="0.4">
      <c r="A22" s="17"/>
      <c r="B22" s="19" t="s">
        <v>25</v>
      </c>
      <c r="C22" s="33">
        <f>SUM(C13:C21)</f>
        <v>75582756.600000039</v>
      </c>
      <c r="D22" s="4"/>
      <c r="E22" s="34">
        <f>SUM(E13:E21)</f>
        <v>76625016.50999999</v>
      </c>
      <c r="F22" s="35">
        <f>+G22/E22-1</f>
        <v>3.9272353070139321E-2</v>
      </c>
      <c r="G22" s="36">
        <f>SUM(G13:G21)</f>
        <v>79634261.212385967</v>
      </c>
      <c r="H22" s="35">
        <f>+I22/G22-1</f>
        <v>4.0171259400299864E-2</v>
      </c>
      <c r="I22" s="36">
        <f>SUM(I13:I21)</f>
        <v>82833269.77669996</v>
      </c>
      <c r="J22" s="35">
        <f>+K22/I22-1</f>
        <v>3.4183095822956311E-2</v>
      </c>
      <c r="K22" s="36">
        <f>SUM(K13:K21)</f>
        <v>85664767.374805689</v>
      </c>
      <c r="L22" s="35">
        <f>+M22/K22-1</f>
        <v>2.8475419555771708E-2</v>
      </c>
      <c r="M22" s="36">
        <f>SUM(M13:M21)</f>
        <v>88104107.566950858</v>
      </c>
    </row>
    <row r="23" spans="1:13" ht="18.600000000000001" thickBot="1" x14ac:dyDescent="0.4">
      <c r="A23" s="17"/>
      <c r="B23" s="19"/>
      <c r="C23" s="34"/>
      <c r="D23" s="4"/>
      <c r="E23" s="37"/>
      <c r="F23" s="38"/>
      <c r="G23" s="37"/>
      <c r="H23" s="38"/>
      <c r="I23" s="37"/>
      <c r="J23" s="38"/>
      <c r="K23" s="37"/>
      <c r="L23" s="38"/>
      <c r="M23" s="36"/>
    </row>
    <row r="24" spans="1:13" ht="18.600000000000001" thickBot="1" x14ac:dyDescent="0.4">
      <c r="A24" s="17"/>
      <c r="B24" s="19" t="s">
        <v>26</v>
      </c>
      <c r="C24" s="33"/>
      <c r="D24" s="4"/>
      <c r="E24" s="34">
        <f>+E9-E22</f>
        <v>-2217942.5099999905</v>
      </c>
      <c r="F24" s="39"/>
      <c r="G24" s="36">
        <f>+G9-G22</f>
        <v>-3924544.2123859674</v>
      </c>
      <c r="H24" s="39"/>
      <c r="I24" s="36">
        <f>+I9-I22</f>
        <v>-6290731.7766999602</v>
      </c>
      <c r="J24" s="39"/>
      <c r="K24" s="36">
        <f>+K9-K22</f>
        <v>-8518462.3748056889</v>
      </c>
      <c r="L24" s="39"/>
      <c r="M24" s="36">
        <f>+M9-M22</f>
        <v>-10663039.566950858</v>
      </c>
    </row>
    <row r="25" spans="1:13" ht="18.600000000000001" thickBot="1" x14ac:dyDescent="0.4">
      <c r="A25" s="40"/>
      <c r="B25" s="41"/>
      <c r="C25" s="42"/>
      <c r="D25" s="43" t="s">
        <v>27</v>
      </c>
      <c r="E25" s="44">
        <v>0.98409999999999997</v>
      </c>
      <c r="F25" s="45"/>
      <c r="G25" s="46"/>
      <c r="H25" s="45"/>
      <c r="I25" s="46"/>
      <c r="J25" s="45"/>
      <c r="K25" s="46"/>
      <c r="L25" s="45"/>
      <c r="M25" s="47"/>
    </row>
    <row r="26" spans="1:13" ht="18.600000000000001" thickBot="1" x14ac:dyDescent="0.4">
      <c r="A26" s="40"/>
      <c r="B26" s="48" t="s">
        <v>28</v>
      </c>
      <c r="C26" s="49">
        <f>+C22</f>
        <v>75582756.600000039</v>
      </c>
      <c r="D26" s="50"/>
      <c r="E26" s="49">
        <f>+E22*$E$25</f>
        <v>75406678.747490987</v>
      </c>
      <c r="F26" s="51">
        <f>+G26/E26-1</f>
        <v>3.9272353070139321E-2</v>
      </c>
      <c r="G26" s="49">
        <f>+G22*$E$25</f>
        <v>78368076.459109023</v>
      </c>
      <c r="H26" s="51">
        <f>+I26/G26-1</f>
        <v>4.0171259400299864E-2</v>
      </c>
      <c r="I26" s="49">
        <f>+I22*$E$25</f>
        <v>81516220.787250429</v>
      </c>
      <c r="J26" s="51">
        <f>+K26/I26-1</f>
        <v>3.4183095822956311E-2</v>
      </c>
      <c r="K26" s="49">
        <f>+K22*$E$25</f>
        <v>84302697.573546275</v>
      </c>
      <c r="L26" s="51">
        <f>+M26/K26-1</f>
        <v>2.8475419555771708E-2</v>
      </c>
      <c r="M26" s="49">
        <f>+M22*$E$25</f>
        <v>86703252.256636336</v>
      </c>
    </row>
    <row r="27" spans="1:13" ht="18" x14ac:dyDescent="0.35">
      <c r="A27" s="40"/>
      <c r="B27" s="52"/>
      <c r="C27" s="53"/>
      <c r="D27" s="52"/>
      <c r="E27" s="53"/>
      <c r="F27" s="40"/>
      <c r="G27" s="54"/>
      <c r="H27" s="40"/>
      <c r="I27" s="54"/>
      <c r="J27" s="40"/>
      <c r="K27" s="54"/>
      <c r="L27" s="40"/>
      <c r="M27" s="54"/>
    </row>
    <row r="28" spans="1:13" ht="19.5" thickBot="1" x14ac:dyDescent="0.35">
      <c r="A28" s="40"/>
      <c r="B28" s="55" t="s">
        <v>29</v>
      </c>
      <c r="C28" s="56">
        <f>+C9-C26</f>
        <v>-3069002.730000034</v>
      </c>
      <c r="D28" s="57"/>
      <c r="E28" s="56">
        <f>+E9-E26</f>
        <v>-999604.74749098718</v>
      </c>
      <c r="F28" s="58"/>
      <c r="G28" s="59">
        <f>+G9-G26</f>
        <v>-2658359.4591090232</v>
      </c>
      <c r="H28" s="58"/>
      <c r="I28" s="59">
        <f>+I9-I26</f>
        <v>-4973682.7872504294</v>
      </c>
      <c r="J28" s="58"/>
      <c r="K28" s="59">
        <f>+K9-K26</f>
        <v>-7156392.5735462755</v>
      </c>
      <c r="L28" s="58"/>
      <c r="M28" s="59">
        <f>+M9-M26</f>
        <v>-9262184.2566363364</v>
      </c>
    </row>
    <row r="29" spans="1:13" ht="16.5" thickTop="1" thickBot="1" x14ac:dyDescent="0.3">
      <c r="A29" s="60"/>
      <c r="B29" s="61"/>
      <c r="C29" s="62"/>
      <c r="D29" s="41"/>
      <c r="E29" s="63"/>
      <c r="F29" s="64"/>
      <c r="G29" s="65"/>
      <c r="H29" s="64"/>
      <c r="I29" s="65"/>
      <c r="J29" s="64"/>
      <c r="K29" s="65"/>
      <c r="L29" s="64"/>
      <c r="M29" s="65"/>
    </row>
    <row r="30" spans="1:13" ht="16.5" thickBot="1" x14ac:dyDescent="0.3">
      <c r="A30" s="64"/>
      <c r="B30" s="66"/>
      <c r="C30" s="67" t="s">
        <v>30</v>
      </c>
      <c r="D30" s="68"/>
      <c r="E30" s="69">
        <f>+E28</f>
        <v>-999604.74749098718</v>
      </c>
      <c r="F30" s="70"/>
      <c r="G30" s="71">
        <f>+G28+E30</f>
        <v>-3657964.2066000104</v>
      </c>
      <c r="H30" s="70"/>
      <c r="I30" s="71">
        <f>+I28+G30</f>
        <v>-8631646.9938504398</v>
      </c>
      <c r="J30" s="70"/>
      <c r="K30" s="71">
        <f>+K28+I30</f>
        <v>-15788039.567396715</v>
      </c>
      <c r="L30" s="70"/>
      <c r="M30" s="71">
        <f>+M28+K30</f>
        <v>-25050223.824033052</v>
      </c>
    </row>
    <row r="31" spans="1:13" x14ac:dyDescent="0.25">
      <c r="A31" s="9"/>
      <c r="B31" s="72" t="s">
        <v>3</v>
      </c>
      <c r="C31" s="73" t="s">
        <v>3</v>
      </c>
      <c r="D31" s="72"/>
      <c r="E31" s="72"/>
      <c r="F31" s="72"/>
      <c r="G31" s="72"/>
      <c r="H31" s="72"/>
      <c r="I31" s="72"/>
      <c r="J31" s="72"/>
      <c r="K31" s="72"/>
      <c r="L31" s="72"/>
      <c r="M31" s="74"/>
    </row>
    <row r="32" spans="1:13" x14ac:dyDescent="0.25">
      <c r="A32" s="9"/>
      <c r="B32" s="72" t="s">
        <v>31</v>
      </c>
      <c r="C32" s="72"/>
      <c r="D32" s="72"/>
      <c r="E32" s="72"/>
      <c r="F32" s="72"/>
      <c r="G32" s="73" t="s">
        <v>3</v>
      </c>
      <c r="H32" s="72"/>
      <c r="I32" s="72"/>
      <c r="J32" s="72"/>
      <c r="K32" s="72"/>
      <c r="L32" s="72"/>
      <c r="M32" s="74"/>
    </row>
    <row r="33" spans="1:13" ht="15.75" thickBot="1" x14ac:dyDescent="0.3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</row>
  </sheetData>
  <pageMargins left="0.7" right="0.7" top="0.75" bottom="0.75" header="0.3" footer="0.3"/>
  <pageSetup scale="73" orientation="landscape" verticalDpi="0" r:id="rId1"/>
  <headerFooter>
    <oddHeader>&amp;R11/21/16</oddHeader>
    <oddFooter>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Lobdell, Stacey</cp:lastModifiedBy>
  <cp:lastPrinted>2016-11-17T19:47:51Z</cp:lastPrinted>
  <dcterms:created xsi:type="dcterms:W3CDTF">2016-11-17T19:44:37Z</dcterms:created>
  <dcterms:modified xsi:type="dcterms:W3CDTF">2016-11-17T20:06:46Z</dcterms:modified>
</cp:coreProperties>
</file>