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csdpa-fsc\EmpHomeDir\mcleanm\My Documents\M. McLean\"/>
    </mc:Choice>
  </mc:AlternateContent>
  <bookViews>
    <workbookView xWindow="720" yWindow="420" windowWidth="17955" windowHeight="7455"/>
  </bookViews>
  <sheets>
    <sheet name="B&amp;G 7 Year" sheetId="1" r:id="rId1"/>
  </sheets>
  <definedNames>
    <definedName name="_xlnm.Print_Area" localSheetId="0">'B&amp;G 7 Year'!$A$1:$L$68</definedName>
  </definedNames>
  <calcPr calcId="162913"/>
</workbook>
</file>

<file path=xl/calcChain.xml><?xml version="1.0" encoding="utf-8"?>
<calcChain xmlns="http://schemas.openxmlformats.org/spreadsheetml/2006/main">
  <c r="F57" i="1" l="1"/>
  <c r="G57" i="1"/>
  <c r="H57" i="1"/>
  <c r="I57" i="1"/>
  <c r="J57" i="1"/>
  <c r="K57" i="1"/>
  <c r="L57" i="1"/>
  <c r="E66" i="1"/>
  <c r="E61" i="1"/>
  <c r="E57" i="1" l="1"/>
  <c r="E9" i="1"/>
  <c r="E62" i="1" l="1"/>
  <c r="F62" i="1"/>
  <c r="L62" i="1" l="1"/>
  <c r="K62" i="1"/>
  <c r="J62" i="1"/>
  <c r="I62" i="1"/>
  <c r="H62" i="1"/>
  <c r="G62" i="1"/>
  <c r="L58" i="1" l="1"/>
  <c r="F61" i="1" l="1"/>
  <c r="F63" i="1" s="1"/>
  <c r="F67" i="1" s="1"/>
  <c r="E63" i="1"/>
  <c r="E67" i="1" l="1"/>
  <c r="G6" i="1"/>
  <c r="G61" i="1" s="1"/>
  <c r="G63" i="1" s="1"/>
  <c r="G67" i="1" s="1"/>
  <c r="E68" i="1" l="1"/>
  <c r="H6" i="1"/>
  <c r="H61" i="1" s="1"/>
  <c r="H63" i="1" s="1"/>
  <c r="H67" i="1" s="1"/>
  <c r="F66" i="1" l="1"/>
  <c r="F68" i="1" s="1"/>
  <c r="G66" i="1" s="1"/>
  <c r="G68" i="1" s="1"/>
  <c r="H66" i="1" s="1"/>
  <c r="H68" i="1" s="1"/>
  <c r="I66" i="1" s="1"/>
  <c r="F7" i="1"/>
  <c r="F9" i="1" s="1"/>
  <c r="I6" i="1"/>
  <c r="I61" i="1" s="1"/>
  <c r="I63" i="1" s="1"/>
  <c r="I67" i="1" s="1"/>
  <c r="I68" i="1" l="1"/>
  <c r="J66" i="1" s="1"/>
  <c r="J6" i="1"/>
  <c r="J61" i="1" s="1"/>
  <c r="J63" i="1" s="1"/>
  <c r="J67" i="1" s="1"/>
  <c r="G7" i="1"/>
  <c r="G9" i="1" s="1"/>
  <c r="J68" i="1" l="1"/>
  <c r="K66" i="1" s="1"/>
  <c r="H7" i="1"/>
  <c r="H9" i="1" s="1"/>
  <c r="K6" i="1"/>
  <c r="K61" i="1" s="1"/>
  <c r="K63" i="1" s="1"/>
  <c r="K67" i="1" s="1"/>
  <c r="I7" i="1"/>
  <c r="I9" i="1" s="1"/>
  <c r="K68" i="1" l="1"/>
  <c r="L66" i="1" s="1"/>
  <c r="L6" i="1"/>
  <c r="L61" i="1" s="1"/>
  <c r="L63" i="1" s="1"/>
  <c r="L67" i="1" s="1"/>
  <c r="J7" i="1"/>
  <c r="J9" i="1" s="1"/>
  <c r="L68" i="1" l="1"/>
  <c r="L7" i="1"/>
  <c r="L9" i="1" s="1"/>
  <c r="K7" i="1"/>
  <c r="K9" i="1" s="1"/>
</calcChain>
</file>

<file path=xl/sharedStrings.xml><?xml version="1.0" encoding="utf-8"?>
<sst xmlns="http://schemas.openxmlformats.org/spreadsheetml/2006/main" count="193" uniqueCount="96">
  <si>
    <t xml:space="preserve"> </t>
  </si>
  <si>
    <t>2018-2019</t>
  </si>
  <si>
    <t>2019-2020</t>
  </si>
  <si>
    <t>2020-2021</t>
  </si>
  <si>
    <t>2021-2022</t>
  </si>
  <si>
    <t>SUMMARY</t>
  </si>
  <si>
    <t>Total Budgeted (W/ADDS)</t>
  </si>
  <si>
    <t>Total Expended</t>
  </si>
  <si>
    <t>STARTING BALANCE</t>
  </si>
  <si>
    <t>2022-2023</t>
  </si>
  <si>
    <t>2023-2024</t>
  </si>
  <si>
    <t>7 YEAR TOTAL</t>
  </si>
  <si>
    <t>7 Year Project Planning Worksheet</t>
  </si>
  <si>
    <t>2024-2025</t>
  </si>
  <si>
    <t>Project Year</t>
  </si>
  <si>
    <t>TOTAL MONEY AVAILABLE TO USE</t>
  </si>
  <si>
    <t>Buildings &amp; Grounds</t>
  </si>
  <si>
    <t>Beginning Capital Reserve Balance</t>
  </si>
  <si>
    <t>BWMS Stairwell Flooring Replacement</t>
  </si>
  <si>
    <t>BWMS Vent Repair</t>
  </si>
  <si>
    <t>EMHS/EES Domestic Water Treatment</t>
  </si>
  <si>
    <t>EMHS/EES Roof (Exp. 2021, except Aud./'68 wing)</t>
  </si>
  <si>
    <t>EMHS/EES Storage Building</t>
  </si>
  <si>
    <t>RES/CO Fiber Replacement, MDF, Copper Wiring CAT5 Replacement</t>
  </si>
  <si>
    <t>SAMHS Auditorium Seating</t>
  </si>
  <si>
    <t>SAMHS Fire Suppression System</t>
  </si>
  <si>
    <t>SAMHS Vertical Uninvents (HVAC)</t>
  </si>
  <si>
    <t>SAMHS/SAES K-12 Kitchen Serving Line Upgrade</t>
  </si>
  <si>
    <t>SAMHS/SAES K-12 Roofing</t>
  </si>
  <si>
    <t>Warren Campus Parking Lot Light Upgrades (LED Retro-fit)</t>
  </si>
  <si>
    <t>YEMS CCTV Upgrade</t>
  </si>
  <si>
    <t>YEMS Fire Suppression System</t>
  </si>
  <si>
    <t>YEMS Hot Water Tank Replacement</t>
  </si>
  <si>
    <t>YEMS Network Cabinet / Copper Wiring CAT5 Replacement</t>
  </si>
  <si>
    <t>YEMS PA System Upgrade</t>
  </si>
  <si>
    <t xml:space="preserve">TOTAL </t>
  </si>
  <si>
    <t>Request for Additional Funding</t>
  </si>
  <si>
    <t>Capital Reserve Balance (Use)/Add</t>
  </si>
  <si>
    <t>SUMMARY CAPITAL RESERVE BALANCE</t>
  </si>
  <si>
    <t>(USE)/ADD OF CAPITAL RESERVE</t>
  </si>
  <si>
    <t>PROJECTED CAPITAL RESERVE BALANCE</t>
  </si>
  <si>
    <t>Buildings and Grounds (as presented in 5 yr Budget)</t>
  </si>
  <si>
    <t xml:space="preserve">YEMS Vertical Uninvents </t>
  </si>
  <si>
    <t>BWMS</t>
  </si>
  <si>
    <t>EMHS/EES</t>
  </si>
  <si>
    <t>SAMHS</t>
  </si>
  <si>
    <t>SAMHS/SAES</t>
  </si>
  <si>
    <t>WARREN CAMPUS</t>
  </si>
  <si>
    <t>YEMS</t>
  </si>
  <si>
    <t>DISTRICT</t>
  </si>
  <si>
    <t>PROJECT DETAIL</t>
  </si>
  <si>
    <t>BUILDING</t>
  </si>
  <si>
    <t>SYSTEM</t>
  </si>
  <si>
    <t>LIFE EXPECTANCY</t>
  </si>
  <si>
    <t>EXTERIOR</t>
  </si>
  <si>
    <t>INTERIOR</t>
  </si>
  <si>
    <t>PLUMBING</t>
  </si>
  <si>
    <t>ELECTRICAL</t>
  </si>
  <si>
    <t>HVAC</t>
  </si>
  <si>
    <t>FOOD SERVICE</t>
  </si>
  <si>
    <t xml:space="preserve">BWMS Shingles (Last Install 1994) </t>
  </si>
  <si>
    <t>20 / 30</t>
  </si>
  <si>
    <t>ROOFING / EXTERIOR</t>
  </si>
  <si>
    <t>ELECTRICAL / TECH</t>
  </si>
  <si>
    <t>CO</t>
  </si>
  <si>
    <t>EXTERIOR / ROOF</t>
  </si>
  <si>
    <t xml:space="preserve">WAHS </t>
  </si>
  <si>
    <t>Custodial Equipment</t>
  </si>
  <si>
    <t>Grounds Equipment</t>
  </si>
  <si>
    <t>Hazmat Chemical inventory &amp; Disposal</t>
  </si>
  <si>
    <t>Freezer and Refrigeration Monitoring</t>
  </si>
  <si>
    <t>Safety Bollards</t>
  </si>
  <si>
    <t>State Police Safety Recommendations</t>
  </si>
  <si>
    <t>Vehicle/Fleet Replacements</t>
  </si>
  <si>
    <t>SAMHS Gym Bleachers Upgrade</t>
  </si>
  <si>
    <t>YEMS Boiler Replacement (2)</t>
  </si>
  <si>
    <t>YEMS Boilers (1) - Phase  II Addition</t>
  </si>
  <si>
    <t>Parking Lot Painting &amp; Sealing</t>
  </si>
  <si>
    <t>Moving Crew Open-ended Contract Labor</t>
  </si>
  <si>
    <t>Electrical Open-ended Contract Labor</t>
  </si>
  <si>
    <t>Carpentry Open-ended Contract Labor</t>
  </si>
  <si>
    <t>Draft 02.25.19</t>
  </si>
  <si>
    <t>2025-2026</t>
  </si>
  <si>
    <t>CO Roof Replacement</t>
  </si>
  <si>
    <t>WAHS Parking Lot Campus - LED Lights Retrofit</t>
  </si>
  <si>
    <t>YEMS Roof - Phase II</t>
  </si>
  <si>
    <t>Siemens System Upgrade (Software)</t>
  </si>
  <si>
    <t>Siemens System Upgrade (Hardware)</t>
  </si>
  <si>
    <t>BWMS Roof Replacement</t>
  </si>
  <si>
    <t xml:space="preserve">SAMHS Auditorium Lighting </t>
  </si>
  <si>
    <t>WAHS Guide Rail - Lawn Ave.</t>
  </si>
  <si>
    <t>WAHS</t>
  </si>
  <si>
    <t>WAHS Auditorium - Sound System</t>
  </si>
  <si>
    <t>WAHS Auditorium - Stage Curtains</t>
  </si>
  <si>
    <t>YEMS Parking Lot Sealing / Repair</t>
  </si>
  <si>
    <t xml:space="preserve">YEMS Roof - Phase 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</si>
</sst>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4" fillId="0" borderId="0" xfId="0" applyFont="1"/>
    <xf numFmtId="164" fontId="0" fillId="0" borderId="0" xfId="1" applyNumberFormat="1" applyFont="1" applyFill="1" applyBorder="1" applyAlignment="1">
      <alignment horizontal="right"/>
    </xf>
    <xf numFmtId="0" fontId="2" fillId="3" borderId="14" xfId="0" applyFont="1" applyFill="1" applyBorder="1"/>
    <xf numFmtId="0" fontId="3" fillId="5" borderId="2" xfId="0" applyFont="1" applyFill="1" applyBorder="1" applyAlignment="1">
      <alignment horizontal="center"/>
    </xf>
    <xf numFmtId="164" fontId="2" fillId="0" borderId="14" xfId="1" applyNumberFormat="1" applyFont="1" applyBorder="1" applyAlignment="1">
      <alignment horizontal="right"/>
    </xf>
    <xf numFmtId="164" fontId="0" fillId="0" borderId="9" xfId="1" applyNumberFormat="1" applyFont="1" applyBorder="1"/>
    <xf numFmtId="164" fontId="0" fillId="0" borderId="12" xfId="1" applyNumberFormat="1" applyFont="1" applyBorder="1"/>
    <xf numFmtId="164" fontId="0" fillId="0" borderId="13" xfId="1" applyNumberFormat="1" applyFont="1" applyBorder="1"/>
    <xf numFmtId="0" fontId="3" fillId="5" borderId="7" xfId="0" applyFont="1" applyFill="1" applyBorder="1" applyAlignment="1">
      <alignment horizontal="center"/>
    </xf>
    <xf numFmtId="164" fontId="0" fillId="0" borderId="3" xfId="1" applyNumberFormat="1" applyFont="1" applyFill="1" applyBorder="1"/>
    <xf numFmtId="164" fontId="0" fillId="0" borderId="10" xfId="1" applyNumberFormat="1" applyFont="1" applyFill="1" applyBorder="1"/>
    <xf numFmtId="164" fontId="0" fillId="0" borderId="17" xfId="1" applyNumberFormat="1" applyFont="1" applyFill="1" applyBorder="1"/>
    <xf numFmtId="164" fontId="0" fillId="0" borderId="5" xfId="1" applyNumberFormat="1" applyFont="1" applyFill="1" applyBorder="1"/>
    <xf numFmtId="164" fontId="0" fillId="0" borderId="8" xfId="1" applyNumberFormat="1" applyFont="1" applyFill="1" applyBorder="1"/>
    <xf numFmtId="0" fontId="3" fillId="5" borderId="16" xfId="0" applyFont="1" applyFill="1" applyBorder="1" applyAlignment="1">
      <alignment horizontal="center"/>
    </xf>
    <xf numFmtId="0" fontId="0" fillId="0" borderId="14" xfId="0" applyFont="1" applyBorder="1"/>
    <xf numFmtId="164" fontId="2" fillId="3" borderId="1" xfId="1" applyNumberFormat="1" applyFont="1" applyFill="1" applyBorder="1" applyAlignment="1">
      <alignment horizontal="right"/>
    </xf>
    <xf numFmtId="0" fontId="2" fillId="8" borderId="14" xfId="0" applyFont="1" applyFill="1" applyBorder="1" applyAlignment="1">
      <alignment horizontal="right"/>
    </xf>
    <xf numFmtId="164" fontId="0" fillId="0" borderId="0" xfId="1" applyNumberFormat="1" applyFont="1" applyFill="1" applyBorder="1"/>
    <xf numFmtId="0" fontId="2" fillId="0" borderId="14" xfId="0" applyFont="1" applyBorder="1"/>
    <xf numFmtId="164" fontId="0" fillId="2" borderId="2" xfId="1" applyNumberFormat="1" applyFont="1" applyFill="1" applyBorder="1"/>
    <xf numFmtId="164" fontId="0" fillId="2" borderId="7" xfId="1" applyNumberFormat="1" applyFont="1" applyFill="1" applyBorder="1"/>
    <xf numFmtId="164" fontId="0" fillId="6" borderId="9" xfId="1" applyNumberFormat="1" applyFont="1" applyFill="1" applyBorder="1"/>
    <xf numFmtId="0" fontId="2" fillId="0" borderId="14" xfId="0" applyFont="1" applyBorder="1" applyAlignment="1">
      <alignment horizontal="left"/>
    </xf>
    <xf numFmtId="164" fontId="2" fillId="8" borderId="20" xfId="0" applyNumberFormat="1" applyFont="1" applyFill="1" applyBorder="1"/>
    <xf numFmtId="164" fontId="2" fillId="8" borderId="18" xfId="0" applyNumberFormat="1" applyFont="1" applyFill="1" applyBorder="1"/>
    <xf numFmtId="164" fontId="2" fillId="8" borderId="21" xfId="0" applyNumberFormat="1" applyFont="1" applyFill="1" applyBorder="1"/>
    <xf numFmtId="164" fontId="2" fillId="8" borderId="19" xfId="0" applyNumberFormat="1" applyFont="1" applyFill="1" applyBorder="1"/>
    <xf numFmtId="164" fontId="0" fillId="0" borderId="25" xfId="1" applyNumberFormat="1" applyFont="1" applyFill="1" applyBorder="1"/>
    <xf numFmtId="164" fontId="0" fillId="0" borderId="5" xfId="1" applyNumberFormat="1" applyFont="1" applyBorder="1"/>
    <xf numFmtId="164" fontId="0" fillId="0" borderId="26" xfId="1" applyNumberFormat="1" applyFont="1" applyBorder="1"/>
    <xf numFmtId="0" fontId="0" fillId="0" borderId="0" xfId="0" applyFont="1"/>
    <xf numFmtId="0" fontId="0" fillId="0" borderId="0" xfId="0" applyFont="1" applyAlignment="1">
      <alignment horizontal="center"/>
    </xf>
    <xf numFmtId="164" fontId="0" fillId="0" borderId="0" xfId="0" applyNumberFormat="1" applyFont="1"/>
    <xf numFmtId="0" fontId="0" fillId="0" borderId="0" xfId="0" applyFont="1" applyFill="1"/>
    <xf numFmtId="0" fontId="0" fillId="0" borderId="0" xfId="0" applyFont="1" applyFill="1" applyBorder="1"/>
    <xf numFmtId="0" fontId="0" fillId="0" borderId="0" xfId="0" applyFont="1" applyBorder="1"/>
    <xf numFmtId="0" fontId="0" fillId="0" borderId="0" xfId="0" applyFont="1" applyFill="1" applyBorder="1" applyAlignment="1">
      <alignment horizontal="center"/>
    </xf>
    <xf numFmtId="164" fontId="0" fillId="0" borderId="3" xfId="0" applyNumberFormat="1" applyFont="1" applyBorder="1"/>
    <xf numFmtId="164" fontId="0" fillId="0" borderId="10" xfId="0" applyNumberFormat="1" applyFont="1" applyBorder="1"/>
    <xf numFmtId="164" fontId="0" fillId="0" borderId="17" xfId="0" applyNumberFormat="1" applyFont="1" applyBorder="1"/>
    <xf numFmtId="164" fontId="0" fillId="0" borderId="22" xfId="0" applyNumberFormat="1" applyFont="1" applyBorder="1"/>
    <xf numFmtId="164" fontId="0" fillId="0" borderId="23" xfId="0" applyNumberFormat="1" applyFont="1" applyBorder="1"/>
    <xf numFmtId="164" fontId="0" fillId="0" borderId="24" xfId="0" applyNumberFormat="1" applyFont="1" applyBorder="1"/>
    <xf numFmtId="164" fontId="0" fillId="0" borderId="28" xfId="1" applyNumberFormat="1" applyFont="1" applyFill="1" applyBorder="1"/>
    <xf numFmtId="164" fontId="0" fillId="0" borderId="28" xfId="1" applyNumberFormat="1" applyFont="1" applyBorder="1"/>
    <xf numFmtId="164" fontId="0" fillId="0" borderId="8" xfId="1" applyNumberFormat="1" applyFont="1" applyBorder="1"/>
    <xf numFmtId="164" fontId="0" fillId="6" borderId="24" xfId="1" applyNumberFormat="1" applyFont="1" applyFill="1" applyBorder="1"/>
    <xf numFmtId="164" fontId="0" fillId="0" borderId="27" xfId="1" applyNumberFormat="1" applyFont="1" applyBorder="1"/>
    <xf numFmtId="164" fontId="0" fillId="2" borderId="1" xfId="1" applyNumberFormat="1" applyFont="1" applyFill="1" applyBorder="1"/>
    <xf numFmtId="164" fontId="2" fillId="4" borderId="0" xfId="1" applyNumberFormat="1" applyFont="1" applyFill="1" applyBorder="1"/>
    <xf numFmtId="164" fontId="2" fillId="7" borderId="31" xfId="1" applyNumberFormat="1" applyFont="1" applyFill="1" applyBorder="1"/>
    <xf numFmtId="164" fontId="2" fillId="3" borderId="2" xfId="1" applyNumberFormat="1" applyFont="1" applyFill="1" applyBorder="1" applyAlignment="1">
      <alignment horizontal="right"/>
    </xf>
    <xf numFmtId="164" fontId="2" fillId="3" borderId="7" xfId="1" applyNumberFormat="1" applyFont="1" applyFill="1" applyBorder="1" applyAlignment="1">
      <alignment horizontal="right"/>
    </xf>
    <xf numFmtId="0" fontId="0" fillId="0" borderId="5" xfId="0" applyFont="1" applyBorder="1" applyAlignment="1">
      <alignment horizontal="center"/>
    </xf>
    <xf numFmtId="0" fontId="0" fillId="0" borderId="0" xfId="0" applyFont="1" applyAlignment="1">
      <alignment wrapText="1"/>
    </xf>
    <xf numFmtId="0" fontId="0" fillId="0" borderId="5" xfId="0" applyFont="1" applyFill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0" fillId="0" borderId="3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64" fontId="0" fillId="0" borderId="34" xfId="1" applyNumberFormat="1" applyFont="1" applyFill="1" applyBorder="1"/>
    <xf numFmtId="0" fontId="0" fillId="0" borderId="4" xfId="0" applyFont="1" applyFill="1" applyBorder="1" applyAlignment="1">
      <alignment horizontal="center"/>
    </xf>
    <xf numFmtId="164" fontId="0" fillId="0" borderId="11" xfId="1" applyNumberFormat="1" applyFont="1" applyFill="1" applyBorder="1"/>
    <xf numFmtId="164" fontId="0" fillId="0" borderId="9" xfId="1" applyNumberFormat="1" applyFont="1" applyFill="1" applyBorder="1"/>
    <xf numFmtId="164" fontId="0" fillId="0" borderId="35" xfId="1" applyNumberFormat="1" applyFont="1" applyFill="1" applyBorder="1"/>
    <xf numFmtId="164" fontId="0" fillId="0" borderId="12" xfId="1" applyNumberFormat="1" applyFont="1" applyFill="1" applyBorder="1"/>
    <xf numFmtId="164" fontId="0" fillId="0" borderId="1" xfId="1" applyNumberFormat="1" applyFont="1" applyFill="1" applyBorder="1"/>
    <xf numFmtId="164" fontId="0" fillId="0" borderId="2" xfId="1" applyNumberFormat="1" applyFont="1" applyFill="1" applyBorder="1"/>
    <xf numFmtId="164" fontId="0" fillId="0" borderId="7" xfId="1" applyNumberFormat="1" applyFont="1" applyFill="1" applyBorder="1"/>
    <xf numFmtId="0" fontId="3" fillId="5" borderId="1" xfId="0" applyFont="1" applyFill="1" applyBorder="1" applyAlignment="1">
      <alignment horizontal="center"/>
    </xf>
    <xf numFmtId="0" fontId="0" fillId="0" borderId="37" xfId="0" applyFont="1" applyBorder="1"/>
    <xf numFmtId="0" fontId="0" fillId="0" borderId="15" xfId="0" applyFont="1" applyBorder="1"/>
    <xf numFmtId="0" fontId="0" fillId="0" borderId="37" xfId="0" applyFont="1" applyFill="1" applyBorder="1"/>
    <xf numFmtId="0" fontId="0" fillId="0" borderId="13" xfId="0" applyFont="1" applyBorder="1"/>
    <xf numFmtId="164" fontId="0" fillId="0" borderId="38" xfId="1" applyNumberFormat="1" applyFont="1" applyFill="1" applyBorder="1" applyAlignment="1">
      <alignment horizontal="right"/>
    </xf>
    <xf numFmtId="164" fontId="0" fillId="0" borderId="4" xfId="1" applyNumberFormat="1" applyFont="1" applyFill="1" applyBorder="1" applyAlignment="1">
      <alignment horizontal="right"/>
    </xf>
    <xf numFmtId="164" fontId="0" fillId="0" borderId="39" xfId="1" applyNumberFormat="1" applyFont="1" applyFill="1" applyBorder="1" applyAlignment="1">
      <alignment horizontal="right"/>
    </xf>
    <xf numFmtId="164" fontId="0" fillId="0" borderId="40" xfId="1" applyNumberFormat="1" applyFont="1" applyFill="1" applyBorder="1" applyAlignment="1">
      <alignment horizontal="right"/>
    </xf>
    <xf numFmtId="164" fontId="0" fillId="0" borderId="23" xfId="1" applyNumberFormat="1" applyFont="1" applyFill="1" applyBorder="1"/>
    <xf numFmtId="164" fontId="0" fillId="0" borderId="23" xfId="1" applyNumberFormat="1" applyFont="1" applyBorder="1"/>
    <xf numFmtId="164" fontId="0" fillId="0" borderId="24" xfId="1" applyNumberFormat="1" applyFont="1" applyBorder="1"/>
    <xf numFmtId="0" fontId="0" fillId="0" borderId="38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26" xfId="0" applyFont="1" applyBorder="1"/>
    <xf numFmtId="164" fontId="0" fillId="0" borderId="36" xfId="1" applyNumberFormat="1" applyFont="1" applyFill="1" applyBorder="1"/>
    <xf numFmtId="164" fontId="0" fillId="0" borderId="25" xfId="1" applyNumberFormat="1" applyFont="1" applyBorder="1"/>
    <xf numFmtId="0" fontId="2" fillId="5" borderId="6" xfId="0" applyFont="1" applyFill="1" applyBorder="1" applyAlignment="1">
      <alignment horizontal="center"/>
    </xf>
    <xf numFmtId="0" fontId="2" fillId="5" borderId="41" xfId="0" applyFont="1" applyFill="1" applyBorder="1" applyAlignment="1">
      <alignment horizontal="center"/>
    </xf>
    <xf numFmtId="0" fontId="2" fillId="5" borderId="33" xfId="0" applyFont="1" applyFill="1" applyBorder="1" applyAlignment="1">
      <alignment horizontal="center"/>
    </xf>
    <xf numFmtId="164" fontId="0" fillId="0" borderId="38" xfId="1" applyNumberFormat="1" applyFont="1" applyBorder="1"/>
    <xf numFmtId="164" fontId="0" fillId="6" borderId="11" xfId="1" applyNumberFormat="1" applyFont="1" applyFill="1" applyBorder="1"/>
    <xf numFmtId="0" fontId="0" fillId="0" borderId="42" xfId="0" applyFont="1" applyBorder="1"/>
    <xf numFmtId="0" fontId="0" fillId="0" borderId="43" xfId="0" applyFont="1" applyBorder="1"/>
    <xf numFmtId="0" fontId="2" fillId="2" borderId="14" xfId="0" applyFont="1" applyFill="1" applyBorder="1"/>
    <xf numFmtId="0" fontId="2" fillId="0" borderId="44" xfId="0" applyFont="1" applyBorder="1" applyAlignment="1">
      <alignment wrapText="1"/>
    </xf>
    <xf numFmtId="164" fontId="0" fillId="9" borderId="38" xfId="1" applyNumberFormat="1" applyFont="1" applyFill="1" applyBorder="1" applyAlignment="1">
      <alignment horizontal="right"/>
    </xf>
    <xf numFmtId="164" fontId="0" fillId="9" borderId="39" xfId="1" applyNumberFormat="1" applyFont="1" applyFill="1" applyBorder="1" applyAlignment="1">
      <alignment horizontal="right"/>
    </xf>
    <xf numFmtId="164" fontId="0" fillId="0" borderId="22" xfId="1" applyNumberFormat="1" applyFont="1" applyFill="1" applyBorder="1" applyAlignment="1">
      <alignment horizontal="right"/>
    </xf>
    <xf numFmtId="164" fontId="2" fillId="7" borderId="29" xfId="1" applyNumberFormat="1" applyFont="1" applyFill="1" applyBorder="1" applyAlignment="1">
      <alignment horizontal="center"/>
    </xf>
    <xf numFmtId="164" fontId="2" fillId="7" borderId="30" xfId="1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abSelected="1" zoomScale="110" zoomScaleNormal="110" zoomScaleSheetLayoutView="120" workbookViewId="0">
      <pane ySplit="5" topLeftCell="A6" activePane="bottomLeft" state="frozen"/>
      <selection pane="bottomLeft" activeCell="J66" sqref="J66"/>
    </sheetView>
  </sheetViews>
  <sheetFormatPr defaultRowHeight="15" x14ac:dyDescent="0.25"/>
  <cols>
    <col min="1" max="1" width="17" style="33" bestFit="1" customWidth="1"/>
    <col min="2" max="2" width="19.7109375" style="33" bestFit="1" customWidth="1"/>
    <col min="3" max="3" width="16.42578125" style="33" bestFit="1" customWidth="1"/>
    <col min="4" max="4" width="62.140625" style="33" bestFit="1" customWidth="1"/>
    <col min="5" max="5" width="12.28515625" style="33" bestFit="1" customWidth="1"/>
    <col min="6" max="9" width="13" style="33" bestFit="1" customWidth="1"/>
    <col min="10" max="11" width="13" style="34" bestFit="1" customWidth="1"/>
    <col min="12" max="12" width="13.42578125" style="34" bestFit="1" customWidth="1"/>
    <col min="13" max="13" width="9.140625" style="33"/>
    <col min="14" max="14" width="11.5703125" style="33" bestFit="1" customWidth="1"/>
    <col min="15" max="16384" width="9.140625" style="33"/>
  </cols>
  <sheetData>
    <row r="1" spans="1:12" x14ac:dyDescent="0.25">
      <c r="D1" s="1" t="s">
        <v>16</v>
      </c>
    </row>
    <row r="2" spans="1:12" x14ac:dyDescent="0.25">
      <c r="D2" s="1" t="s">
        <v>12</v>
      </c>
    </row>
    <row r="3" spans="1:12" ht="15.75" thickBot="1" x14ac:dyDescent="0.3">
      <c r="D3" s="1" t="s">
        <v>81</v>
      </c>
    </row>
    <row r="4" spans="1:12" ht="15.75" thickBot="1" x14ac:dyDescent="0.3">
      <c r="E4" s="90" t="s">
        <v>14</v>
      </c>
      <c r="F4" s="91">
        <v>1</v>
      </c>
      <c r="G4" s="91">
        <v>2</v>
      </c>
      <c r="H4" s="91">
        <v>3</v>
      </c>
      <c r="I4" s="91">
        <v>4</v>
      </c>
      <c r="J4" s="91">
        <v>5</v>
      </c>
      <c r="K4" s="91">
        <v>6</v>
      </c>
      <c r="L4" s="92">
        <v>7</v>
      </c>
    </row>
    <row r="5" spans="1:12" s="2" customFormat="1" ht="13.5" thickBot="1" x14ac:dyDescent="0.25">
      <c r="E5" s="73" t="s">
        <v>1</v>
      </c>
      <c r="F5" s="5" t="s">
        <v>2</v>
      </c>
      <c r="G5" s="5" t="s">
        <v>3</v>
      </c>
      <c r="H5" s="5" t="s">
        <v>4</v>
      </c>
      <c r="I5" s="5" t="s">
        <v>9</v>
      </c>
      <c r="J5" s="5" t="s">
        <v>10</v>
      </c>
      <c r="K5" s="5" t="s">
        <v>13</v>
      </c>
      <c r="L5" s="10" t="s">
        <v>82</v>
      </c>
    </row>
    <row r="6" spans="1:12" ht="15.75" thickBot="1" x14ac:dyDescent="0.3">
      <c r="D6" s="95" t="s">
        <v>41</v>
      </c>
      <c r="E6" s="93">
        <v>300000</v>
      </c>
      <c r="F6" s="89">
        <v>500000</v>
      </c>
      <c r="G6" s="89">
        <f t="shared" ref="G6" si="0">F6+F8</f>
        <v>700000</v>
      </c>
      <c r="H6" s="89">
        <f t="shared" ref="H6" si="1">G6+G8</f>
        <v>900000</v>
      </c>
      <c r="I6" s="89">
        <f t="shared" ref="I6" si="2">H6+H8</f>
        <v>1100000</v>
      </c>
      <c r="J6" s="89">
        <f t="shared" ref="J6" si="3">I6+I8</f>
        <v>1300000</v>
      </c>
      <c r="K6" s="32">
        <f t="shared" ref="K6:L6" si="4">J6+J8</f>
        <v>1500000</v>
      </c>
      <c r="L6" s="50">
        <f t="shared" si="4"/>
        <v>1700000</v>
      </c>
    </row>
    <row r="7" spans="1:12" ht="15.75" thickBot="1" x14ac:dyDescent="0.3">
      <c r="D7" s="96" t="s">
        <v>17</v>
      </c>
      <c r="E7" s="66">
        <v>1924024.76</v>
      </c>
      <c r="F7" s="7">
        <f>+E68</f>
        <v>104024.76000000001</v>
      </c>
      <c r="G7" s="7">
        <f>+F68</f>
        <v>-4404475.24</v>
      </c>
      <c r="H7" s="7">
        <f t="shared" ref="H7" si="5">+G68</f>
        <v>-5825475.2400000002</v>
      </c>
      <c r="I7" s="7">
        <f t="shared" ref="I7" si="6">+H68</f>
        <v>-8331475.2400000002</v>
      </c>
      <c r="J7" s="7">
        <f t="shared" ref="J7" si="7">+I68</f>
        <v>-8221475.2400000002</v>
      </c>
      <c r="K7" s="9">
        <f t="shared" ref="K7:L7" si="8">+J68</f>
        <v>-7821475.2400000002</v>
      </c>
      <c r="L7" s="8">
        <f t="shared" si="8"/>
        <v>-7651475.2400000002</v>
      </c>
    </row>
    <row r="8" spans="1:12" ht="15.75" thickBot="1" x14ac:dyDescent="0.3">
      <c r="D8" s="17" t="s">
        <v>36</v>
      </c>
      <c r="E8" s="94">
        <v>200000</v>
      </c>
      <c r="F8" s="24">
        <v>200000</v>
      </c>
      <c r="G8" s="24">
        <v>200000</v>
      </c>
      <c r="H8" s="24">
        <v>200000</v>
      </c>
      <c r="I8" s="24">
        <v>200000</v>
      </c>
      <c r="J8" s="24">
        <v>200000</v>
      </c>
      <c r="K8" s="24">
        <v>200000</v>
      </c>
      <c r="L8" s="49">
        <v>200000</v>
      </c>
    </row>
    <row r="9" spans="1:12" s="36" customFormat="1" ht="15.75" thickBot="1" x14ac:dyDescent="0.3">
      <c r="D9" s="97" t="s">
        <v>15</v>
      </c>
      <c r="E9" s="51">
        <f t="shared" ref="E9:L9" si="9">SUM(E6:E8)</f>
        <v>2424024.7599999998</v>
      </c>
      <c r="F9" s="22">
        <f t="shared" si="9"/>
        <v>804024.76</v>
      </c>
      <c r="G9" s="22">
        <f t="shared" si="9"/>
        <v>-3504475.24</v>
      </c>
      <c r="H9" s="22">
        <f t="shared" si="9"/>
        <v>-4725475.24</v>
      </c>
      <c r="I9" s="22">
        <f t="shared" si="9"/>
        <v>-7031475.2400000002</v>
      </c>
      <c r="J9" s="22">
        <f t="shared" si="9"/>
        <v>-6721475.2400000002</v>
      </c>
      <c r="K9" s="22">
        <f t="shared" si="9"/>
        <v>-6121475.2400000002</v>
      </c>
      <c r="L9" s="23">
        <f t="shared" si="9"/>
        <v>-5751475.2400000002</v>
      </c>
    </row>
    <row r="10" spans="1:12" s="36" customFormat="1" ht="15.75" thickBot="1" x14ac:dyDescent="0.3">
      <c r="D10" s="37"/>
      <c r="E10" s="20"/>
      <c r="F10" s="20"/>
      <c r="G10" s="20"/>
      <c r="H10" s="20"/>
      <c r="I10" s="20"/>
      <c r="J10" s="20"/>
      <c r="K10" s="20"/>
      <c r="L10" s="20"/>
    </row>
    <row r="11" spans="1:12" s="57" customFormat="1" ht="15.75" thickBot="1" x14ac:dyDescent="0.3">
      <c r="A11" s="59" t="s">
        <v>51</v>
      </c>
      <c r="B11" s="60" t="s">
        <v>52</v>
      </c>
      <c r="C11" s="60" t="s">
        <v>53</v>
      </c>
      <c r="D11" s="98" t="s">
        <v>50</v>
      </c>
      <c r="E11" s="73" t="s">
        <v>1</v>
      </c>
      <c r="F11" s="5" t="s">
        <v>2</v>
      </c>
      <c r="G11" s="5" t="s">
        <v>3</v>
      </c>
      <c r="H11" s="5" t="s">
        <v>4</v>
      </c>
      <c r="I11" s="5" t="s">
        <v>9</v>
      </c>
      <c r="J11" s="5" t="s">
        <v>10</v>
      </c>
      <c r="K11" s="5" t="s">
        <v>13</v>
      </c>
      <c r="L11" s="10" t="s">
        <v>82</v>
      </c>
    </row>
    <row r="12" spans="1:12" x14ac:dyDescent="0.25">
      <c r="A12" s="61" t="s">
        <v>43</v>
      </c>
      <c r="B12" s="62" t="s">
        <v>54</v>
      </c>
      <c r="C12" s="62">
        <v>20</v>
      </c>
      <c r="D12" s="75" t="s">
        <v>19</v>
      </c>
      <c r="E12" s="78"/>
      <c r="F12" s="88">
        <v>66000</v>
      </c>
      <c r="G12" s="30">
        <v>66000</v>
      </c>
      <c r="H12" s="30">
        <v>66000</v>
      </c>
      <c r="I12" s="30">
        <v>65000</v>
      </c>
      <c r="J12" s="30"/>
      <c r="K12" s="89"/>
      <c r="L12" s="50"/>
    </row>
    <row r="13" spans="1:12" x14ac:dyDescent="0.25">
      <c r="A13" s="85" t="s">
        <v>43</v>
      </c>
      <c r="B13" s="86" t="s">
        <v>54</v>
      </c>
      <c r="C13" s="86">
        <v>30</v>
      </c>
      <c r="D13" s="87" t="s">
        <v>88</v>
      </c>
      <c r="E13" s="99">
        <v>1200000</v>
      </c>
      <c r="F13" s="88"/>
      <c r="G13" s="30"/>
      <c r="H13" s="30"/>
      <c r="I13" s="30"/>
      <c r="J13" s="30"/>
      <c r="K13" s="89"/>
      <c r="L13" s="50"/>
    </row>
    <row r="14" spans="1:12" x14ac:dyDescent="0.25">
      <c r="A14" s="63" t="s">
        <v>43</v>
      </c>
      <c r="B14" s="56" t="s">
        <v>54</v>
      </c>
      <c r="C14" s="56">
        <v>40</v>
      </c>
      <c r="D14" s="74" t="s">
        <v>60</v>
      </c>
      <c r="E14" s="78"/>
      <c r="F14" s="46"/>
      <c r="G14" s="14"/>
      <c r="H14" s="14"/>
      <c r="I14" s="14"/>
      <c r="J14" s="14"/>
      <c r="K14" s="31">
        <v>500000</v>
      </c>
      <c r="L14" s="48"/>
    </row>
    <row r="15" spans="1:12" x14ac:dyDescent="0.25">
      <c r="A15" s="63" t="s">
        <v>43</v>
      </c>
      <c r="B15" s="56" t="s">
        <v>55</v>
      </c>
      <c r="C15" s="56">
        <v>20</v>
      </c>
      <c r="D15" s="74" t="s">
        <v>18</v>
      </c>
      <c r="E15" s="78"/>
      <c r="F15" s="46"/>
      <c r="G15" s="14">
        <v>20000</v>
      </c>
      <c r="H15" s="14">
        <v>20000</v>
      </c>
      <c r="I15" s="14"/>
      <c r="J15" s="14"/>
      <c r="K15" s="31"/>
      <c r="L15" s="48"/>
    </row>
    <row r="16" spans="1:12" x14ac:dyDescent="0.25">
      <c r="A16" s="63" t="s">
        <v>64</v>
      </c>
      <c r="B16" s="56" t="s">
        <v>63</v>
      </c>
      <c r="C16" s="56">
        <v>15</v>
      </c>
      <c r="D16" s="74" t="s">
        <v>23</v>
      </c>
      <c r="E16" s="78"/>
      <c r="F16" s="46"/>
      <c r="G16" s="14"/>
      <c r="H16" s="14">
        <v>100000</v>
      </c>
      <c r="I16" s="14">
        <v>100000</v>
      </c>
      <c r="J16" s="14"/>
      <c r="K16" s="31"/>
      <c r="L16" s="48"/>
    </row>
    <row r="17" spans="1:14" x14ac:dyDescent="0.25">
      <c r="A17" s="63" t="s">
        <v>64</v>
      </c>
      <c r="B17" s="56" t="s">
        <v>65</v>
      </c>
      <c r="C17" s="56">
        <v>20</v>
      </c>
      <c r="D17" s="74" t="s">
        <v>83</v>
      </c>
      <c r="E17" s="78"/>
      <c r="F17" s="46"/>
      <c r="G17" s="14"/>
      <c r="H17" s="14"/>
      <c r="I17" s="14"/>
      <c r="J17" s="14"/>
      <c r="K17" s="31">
        <v>500000</v>
      </c>
      <c r="L17" s="48"/>
    </row>
    <row r="18" spans="1:14" x14ac:dyDescent="0.25">
      <c r="A18" s="63" t="s">
        <v>44</v>
      </c>
      <c r="B18" s="56" t="s">
        <v>54</v>
      </c>
      <c r="C18" s="56">
        <v>20</v>
      </c>
      <c r="D18" s="74" t="s">
        <v>22</v>
      </c>
      <c r="E18" s="78"/>
      <c r="F18" s="46">
        <v>75000</v>
      </c>
      <c r="G18" s="14">
        <v>100000</v>
      </c>
      <c r="H18" s="14"/>
      <c r="I18" s="14"/>
      <c r="J18" s="14"/>
      <c r="K18" s="31"/>
      <c r="L18" s="48"/>
    </row>
    <row r="19" spans="1:14" x14ac:dyDescent="0.25">
      <c r="A19" s="63" t="s">
        <v>44</v>
      </c>
      <c r="B19" s="56" t="s">
        <v>56</v>
      </c>
      <c r="C19" s="56">
        <v>20</v>
      </c>
      <c r="D19" s="74" t="s">
        <v>20</v>
      </c>
      <c r="E19" s="78"/>
      <c r="F19" s="46"/>
      <c r="G19" s="14">
        <v>20000</v>
      </c>
      <c r="H19" s="14"/>
      <c r="I19" s="14"/>
      <c r="J19" s="14"/>
      <c r="K19" s="31"/>
      <c r="L19" s="48"/>
    </row>
    <row r="20" spans="1:14" x14ac:dyDescent="0.25">
      <c r="A20" s="63" t="s">
        <v>44</v>
      </c>
      <c r="B20" s="56" t="s">
        <v>62</v>
      </c>
      <c r="C20" s="56" t="s">
        <v>61</v>
      </c>
      <c r="D20" s="74" t="s">
        <v>21</v>
      </c>
      <c r="E20" s="78"/>
      <c r="F20" s="46">
        <v>1700000</v>
      </c>
      <c r="G20" s="46"/>
      <c r="H20" s="46"/>
      <c r="I20" s="46"/>
      <c r="J20" s="46"/>
      <c r="K20" s="46"/>
      <c r="L20" s="64"/>
      <c r="N20" s="35"/>
    </row>
    <row r="21" spans="1:14" x14ac:dyDescent="0.25">
      <c r="A21" s="63" t="s">
        <v>45</v>
      </c>
      <c r="B21" s="56" t="s">
        <v>57</v>
      </c>
      <c r="C21" s="56">
        <v>20</v>
      </c>
      <c r="D21" s="74" t="s">
        <v>89</v>
      </c>
      <c r="E21" s="99">
        <v>30000</v>
      </c>
      <c r="F21" s="46"/>
      <c r="G21" s="46"/>
      <c r="H21" s="46"/>
      <c r="I21" s="46"/>
      <c r="J21" s="46"/>
      <c r="K21" s="46"/>
      <c r="L21" s="64"/>
      <c r="N21" s="35"/>
    </row>
    <row r="22" spans="1:14" x14ac:dyDescent="0.25">
      <c r="A22" s="63" t="s">
        <v>45</v>
      </c>
      <c r="B22" s="56" t="s">
        <v>58</v>
      </c>
      <c r="C22" s="56">
        <v>20</v>
      </c>
      <c r="D22" s="74" t="s">
        <v>26</v>
      </c>
      <c r="E22" s="78"/>
      <c r="F22" s="46"/>
      <c r="G22" s="14">
        <v>400000</v>
      </c>
      <c r="H22" s="14">
        <v>400000</v>
      </c>
      <c r="I22" s="14">
        <v>400000</v>
      </c>
      <c r="J22" s="14">
        <v>400000</v>
      </c>
      <c r="K22" s="31">
        <v>160000</v>
      </c>
      <c r="L22" s="48">
        <v>240000</v>
      </c>
    </row>
    <row r="23" spans="1:14" x14ac:dyDescent="0.25">
      <c r="A23" s="63" t="s">
        <v>45</v>
      </c>
      <c r="B23" s="56" t="s">
        <v>55</v>
      </c>
      <c r="C23" s="56">
        <v>20</v>
      </c>
      <c r="D23" s="74" t="s">
        <v>24</v>
      </c>
      <c r="E23" s="78"/>
      <c r="F23" s="46"/>
      <c r="G23" s="14">
        <v>70000</v>
      </c>
      <c r="H23" s="14">
        <v>90000</v>
      </c>
      <c r="I23" s="14"/>
      <c r="J23" s="14"/>
      <c r="K23" s="31"/>
      <c r="L23" s="48"/>
    </row>
    <row r="24" spans="1:14" x14ac:dyDescent="0.25">
      <c r="A24" s="63" t="s">
        <v>45</v>
      </c>
      <c r="B24" s="56" t="s">
        <v>55</v>
      </c>
      <c r="C24" s="56">
        <v>20</v>
      </c>
      <c r="D24" s="74" t="s">
        <v>74</v>
      </c>
      <c r="E24" s="78"/>
      <c r="F24" s="46"/>
      <c r="G24" s="14">
        <v>90000</v>
      </c>
      <c r="H24" s="14"/>
      <c r="I24" s="14"/>
      <c r="J24" s="14"/>
      <c r="K24" s="31"/>
      <c r="L24" s="48"/>
    </row>
    <row r="25" spans="1:14" x14ac:dyDescent="0.25">
      <c r="A25" s="65" t="s">
        <v>45</v>
      </c>
      <c r="B25" s="58" t="s">
        <v>56</v>
      </c>
      <c r="C25" s="58">
        <v>20</v>
      </c>
      <c r="D25" s="76" t="s">
        <v>25</v>
      </c>
      <c r="E25" s="78"/>
      <c r="F25" s="46"/>
      <c r="G25" s="14"/>
      <c r="H25" s="14">
        <v>818000</v>
      </c>
      <c r="I25" s="14"/>
      <c r="J25" s="14"/>
      <c r="K25" s="14"/>
      <c r="L25" s="15"/>
      <c r="M25" s="36"/>
    </row>
    <row r="26" spans="1:14" x14ac:dyDescent="0.25">
      <c r="A26" s="63" t="s">
        <v>46</v>
      </c>
      <c r="B26" s="56" t="s">
        <v>54</v>
      </c>
      <c r="C26" s="56">
        <v>30</v>
      </c>
      <c r="D26" s="74" t="s">
        <v>28</v>
      </c>
      <c r="E26" s="78"/>
      <c r="F26" s="46">
        <v>2000000</v>
      </c>
      <c r="G26" s="14"/>
      <c r="H26" s="14"/>
      <c r="I26" s="14"/>
      <c r="J26" s="14"/>
      <c r="K26" s="31"/>
      <c r="L26" s="48"/>
    </row>
    <row r="27" spans="1:14" x14ac:dyDescent="0.25">
      <c r="A27" s="63" t="s">
        <v>46</v>
      </c>
      <c r="B27" s="56" t="s">
        <v>59</v>
      </c>
      <c r="C27" s="56">
        <v>15</v>
      </c>
      <c r="D27" s="74" t="s">
        <v>27</v>
      </c>
      <c r="E27" s="78"/>
      <c r="F27" s="46"/>
      <c r="G27" s="14">
        <v>125000</v>
      </c>
      <c r="H27" s="14"/>
      <c r="I27" s="14"/>
      <c r="J27" s="14"/>
      <c r="K27" s="31"/>
      <c r="L27" s="48"/>
    </row>
    <row r="28" spans="1:14" x14ac:dyDescent="0.25">
      <c r="A28" s="63" t="s">
        <v>91</v>
      </c>
      <c r="B28" s="56" t="s">
        <v>54</v>
      </c>
      <c r="C28" s="56">
        <v>20</v>
      </c>
      <c r="D28" s="74" t="s">
        <v>90</v>
      </c>
      <c r="E28" s="99">
        <v>75000</v>
      </c>
      <c r="F28" s="46"/>
      <c r="G28" s="14"/>
      <c r="H28" s="14"/>
      <c r="I28" s="14"/>
      <c r="J28" s="14"/>
      <c r="K28" s="31"/>
      <c r="L28" s="48"/>
    </row>
    <row r="29" spans="1:14" x14ac:dyDescent="0.25">
      <c r="A29" s="63" t="s">
        <v>91</v>
      </c>
      <c r="B29" s="56" t="s">
        <v>55</v>
      </c>
      <c r="C29" s="56">
        <v>15</v>
      </c>
      <c r="D29" s="74" t="s">
        <v>92</v>
      </c>
      <c r="E29" s="99">
        <v>90000</v>
      </c>
      <c r="F29" s="46"/>
      <c r="G29" s="14"/>
      <c r="H29" s="14"/>
      <c r="I29" s="14"/>
      <c r="J29" s="14"/>
      <c r="K29" s="31"/>
      <c r="L29" s="48"/>
    </row>
    <row r="30" spans="1:14" x14ac:dyDescent="0.25">
      <c r="A30" s="63" t="s">
        <v>91</v>
      </c>
      <c r="B30" s="56" t="s">
        <v>55</v>
      </c>
      <c r="C30" s="56">
        <v>20</v>
      </c>
      <c r="D30" s="74" t="s">
        <v>93</v>
      </c>
      <c r="E30" s="99">
        <v>50000</v>
      </c>
      <c r="F30" s="46"/>
      <c r="G30" s="14"/>
      <c r="H30" s="14"/>
      <c r="I30" s="14"/>
      <c r="J30" s="14"/>
      <c r="K30" s="31"/>
      <c r="L30" s="48"/>
    </row>
    <row r="31" spans="1:14" x14ac:dyDescent="0.25">
      <c r="A31" s="63" t="s">
        <v>66</v>
      </c>
      <c r="B31" s="56" t="s">
        <v>57</v>
      </c>
      <c r="C31" s="56">
        <v>20</v>
      </c>
      <c r="D31" s="74" t="s">
        <v>84</v>
      </c>
      <c r="E31" s="78"/>
      <c r="F31" s="46">
        <v>50000</v>
      </c>
      <c r="G31" s="14"/>
      <c r="H31" s="14"/>
      <c r="I31" s="14"/>
      <c r="J31" s="14"/>
      <c r="K31" s="31"/>
      <c r="L31" s="48"/>
    </row>
    <row r="32" spans="1:14" x14ac:dyDescent="0.25">
      <c r="A32" s="63" t="s">
        <v>47</v>
      </c>
      <c r="B32" s="56" t="s">
        <v>57</v>
      </c>
      <c r="C32" s="56">
        <v>10</v>
      </c>
      <c r="D32" s="74" t="s">
        <v>29</v>
      </c>
      <c r="E32" s="78"/>
      <c r="F32" s="46">
        <v>25000</v>
      </c>
      <c r="G32" s="14"/>
      <c r="H32" s="14"/>
      <c r="I32" s="14"/>
      <c r="J32" s="14"/>
      <c r="K32" s="31"/>
      <c r="L32" s="48"/>
    </row>
    <row r="33" spans="1:13" x14ac:dyDescent="0.25">
      <c r="A33" s="63" t="s">
        <v>48</v>
      </c>
      <c r="B33" s="56" t="s">
        <v>57</v>
      </c>
      <c r="C33" s="56">
        <v>20</v>
      </c>
      <c r="D33" s="74" t="s">
        <v>30</v>
      </c>
      <c r="E33" s="78"/>
      <c r="F33" s="46">
        <v>25000</v>
      </c>
      <c r="G33" s="14">
        <v>25000</v>
      </c>
      <c r="H33" s="14"/>
      <c r="I33" s="14"/>
      <c r="J33" s="14"/>
      <c r="K33" s="31"/>
      <c r="L33" s="48"/>
    </row>
    <row r="34" spans="1:13" x14ac:dyDescent="0.25">
      <c r="A34" s="63" t="s">
        <v>48</v>
      </c>
      <c r="B34" s="56" t="s">
        <v>57</v>
      </c>
      <c r="C34" s="56">
        <v>20</v>
      </c>
      <c r="D34" s="74" t="s">
        <v>33</v>
      </c>
      <c r="E34" s="78"/>
      <c r="F34" s="46">
        <v>75000</v>
      </c>
      <c r="G34" s="14">
        <v>75000</v>
      </c>
      <c r="H34" s="14">
        <v>75000</v>
      </c>
      <c r="I34" s="14">
        <v>75000</v>
      </c>
      <c r="J34" s="14"/>
      <c r="K34" s="31"/>
      <c r="L34" s="48"/>
    </row>
    <row r="35" spans="1:13" x14ac:dyDescent="0.25">
      <c r="A35" s="63" t="s">
        <v>48</v>
      </c>
      <c r="B35" s="56" t="s">
        <v>57</v>
      </c>
      <c r="C35" s="56">
        <v>20</v>
      </c>
      <c r="D35" s="74" t="s">
        <v>34</v>
      </c>
      <c r="E35" s="78"/>
      <c r="F35" s="47"/>
      <c r="G35" s="31">
        <v>30000</v>
      </c>
      <c r="H35" s="31"/>
      <c r="I35" s="31"/>
      <c r="J35" s="31"/>
      <c r="K35" s="31"/>
      <c r="L35" s="48"/>
    </row>
    <row r="36" spans="1:13" x14ac:dyDescent="0.25">
      <c r="A36" s="63" t="s">
        <v>48</v>
      </c>
      <c r="B36" s="56" t="s">
        <v>54</v>
      </c>
      <c r="C36" s="56">
        <v>10</v>
      </c>
      <c r="D36" s="74" t="s">
        <v>94</v>
      </c>
      <c r="E36" s="99">
        <v>25000</v>
      </c>
      <c r="F36" s="47"/>
      <c r="G36" s="31"/>
      <c r="H36" s="31"/>
      <c r="I36" s="31"/>
      <c r="J36" s="31"/>
      <c r="K36" s="31"/>
      <c r="L36" s="48"/>
    </row>
    <row r="37" spans="1:13" x14ac:dyDescent="0.25">
      <c r="A37" s="63" t="s">
        <v>48</v>
      </c>
      <c r="B37" s="56" t="s">
        <v>54</v>
      </c>
      <c r="C37" s="56">
        <v>20</v>
      </c>
      <c r="D37" s="74" t="s">
        <v>95</v>
      </c>
      <c r="E37" s="99">
        <v>400000</v>
      </c>
      <c r="F37" s="47"/>
      <c r="G37" s="31"/>
      <c r="H37" s="31"/>
      <c r="I37" s="31"/>
      <c r="J37" s="31"/>
      <c r="K37" s="31"/>
      <c r="L37" s="48"/>
    </row>
    <row r="38" spans="1:13" x14ac:dyDescent="0.25">
      <c r="A38" s="63" t="s">
        <v>48</v>
      </c>
      <c r="B38" s="56" t="s">
        <v>54</v>
      </c>
      <c r="C38" s="56">
        <v>20</v>
      </c>
      <c r="D38" s="74" t="s">
        <v>85</v>
      </c>
      <c r="E38" s="78"/>
      <c r="F38" s="47">
        <v>500000</v>
      </c>
      <c r="G38" s="31"/>
      <c r="H38" s="31"/>
      <c r="I38" s="31"/>
      <c r="J38" s="31"/>
      <c r="K38" s="31"/>
      <c r="L38" s="48"/>
    </row>
    <row r="39" spans="1:13" x14ac:dyDescent="0.25">
      <c r="A39" s="63" t="s">
        <v>48</v>
      </c>
      <c r="B39" s="56" t="s">
        <v>58</v>
      </c>
      <c r="C39" s="56">
        <v>20</v>
      </c>
      <c r="D39" s="74" t="s">
        <v>42</v>
      </c>
      <c r="E39" s="78"/>
      <c r="F39" s="47"/>
      <c r="G39" s="31">
        <v>400000</v>
      </c>
      <c r="H39" s="31">
        <v>400000</v>
      </c>
      <c r="I39" s="31">
        <v>400000</v>
      </c>
      <c r="J39" s="31">
        <v>400000</v>
      </c>
      <c r="K39" s="31">
        <v>160000</v>
      </c>
      <c r="L39" s="48">
        <v>240000</v>
      </c>
    </row>
    <row r="40" spans="1:13" x14ac:dyDescent="0.25">
      <c r="A40" s="63" t="s">
        <v>48</v>
      </c>
      <c r="B40" s="56" t="s">
        <v>56</v>
      </c>
      <c r="C40" s="56">
        <v>20</v>
      </c>
      <c r="D40" s="74" t="s">
        <v>75</v>
      </c>
      <c r="E40" s="79"/>
      <c r="F40" s="46"/>
      <c r="G40" s="14">
        <v>150000</v>
      </c>
      <c r="H40" s="14"/>
      <c r="I40" s="14"/>
      <c r="J40" s="14"/>
      <c r="K40" s="31"/>
      <c r="L40" s="48"/>
    </row>
    <row r="41" spans="1:13" x14ac:dyDescent="0.25">
      <c r="A41" s="63" t="s">
        <v>48</v>
      </c>
      <c r="B41" s="56" t="s">
        <v>56</v>
      </c>
      <c r="C41" s="56">
        <v>20</v>
      </c>
      <c r="D41" s="74" t="s">
        <v>76</v>
      </c>
      <c r="E41" s="78"/>
      <c r="F41" s="46"/>
      <c r="G41" s="14">
        <v>75000</v>
      </c>
      <c r="H41" s="14"/>
      <c r="I41" s="14"/>
      <c r="J41" s="14"/>
      <c r="K41" s="31"/>
      <c r="L41" s="48"/>
    </row>
    <row r="42" spans="1:13" x14ac:dyDescent="0.25">
      <c r="A42" s="65" t="s">
        <v>48</v>
      </c>
      <c r="B42" s="58" t="s">
        <v>56</v>
      </c>
      <c r="C42" s="58">
        <v>20</v>
      </c>
      <c r="D42" s="76" t="s">
        <v>31</v>
      </c>
      <c r="E42" s="78"/>
      <c r="F42" s="46"/>
      <c r="G42" s="14"/>
      <c r="H42" s="14">
        <v>812000</v>
      </c>
      <c r="I42" s="14"/>
      <c r="J42" s="14"/>
      <c r="K42" s="14"/>
      <c r="L42" s="15"/>
      <c r="M42" s="36"/>
    </row>
    <row r="43" spans="1:13" x14ac:dyDescent="0.25">
      <c r="A43" s="63" t="s">
        <v>48</v>
      </c>
      <c r="B43" s="56" t="s">
        <v>56</v>
      </c>
      <c r="C43" s="56">
        <v>20</v>
      </c>
      <c r="D43" s="74" t="s">
        <v>32</v>
      </c>
      <c r="E43" s="78"/>
      <c r="F43" s="46">
        <v>50000</v>
      </c>
      <c r="G43" s="14"/>
      <c r="H43" s="14"/>
      <c r="I43" s="14"/>
      <c r="J43" s="14"/>
      <c r="K43" s="31"/>
      <c r="L43" s="48"/>
    </row>
    <row r="44" spans="1:13" x14ac:dyDescent="0.25">
      <c r="A44" s="63" t="s">
        <v>49</v>
      </c>
      <c r="B44" s="56" t="s">
        <v>49</v>
      </c>
      <c r="C44" s="56">
        <v>20</v>
      </c>
      <c r="D44" s="74" t="s">
        <v>86</v>
      </c>
      <c r="E44" s="78"/>
      <c r="F44" s="46">
        <v>67500</v>
      </c>
      <c r="G44" s="14"/>
      <c r="H44" s="14"/>
      <c r="I44" s="14"/>
      <c r="J44" s="14"/>
      <c r="K44" s="31"/>
      <c r="L44" s="48"/>
    </row>
    <row r="45" spans="1:13" x14ac:dyDescent="0.25">
      <c r="A45" s="63" t="s">
        <v>49</v>
      </c>
      <c r="B45" s="56" t="s">
        <v>49</v>
      </c>
      <c r="C45" s="56">
        <v>20</v>
      </c>
      <c r="D45" s="74" t="s">
        <v>87</v>
      </c>
      <c r="E45" s="79"/>
      <c r="F45" s="46">
        <v>50000</v>
      </c>
      <c r="G45" s="14">
        <v>50000</v>
      </c>
      <c r="H45" s="14"/>
      <c r="I45" s="14"/>
      <c r="J45" s="14"/>
      <c r="K45" s="31"/>
      <c r="L45" s="48"/>
    </row>
    <row r="46" spans="1:13" x14ac:dyDescent="0.25">
      <c r="A46" s="63" t="s">
        <v>49</v>
      </c>
      <c r="B46" s="56" t="s">
        <v>49</v>
      </c>
      <c r="C46" s="56">
        <v>1</v>
      </c>
      <c r="D46" s="74" t="s">
        <v>69</v>
      </c>
      <c r="E46" s="80">
        <v>25000</v>
      </c>
      <c r="F46" s="14">
        <v>25000</v>
      </c>
      <c r="G46" s="14">
        <v>25000</v>
      </c>
      <c r="H46" s="14">
        <v>250000</v>
      </c>
      <c r="I46" s="14">
        <v>25000</v>
      </c>
      <c r="J46" s="14">
        <v>25000</v>
      </c>
      <c r="K46" s="31">
        <v>25000</v>
      </c>
      <c r="L46" s="48">
        <v>25000</v>
      </c>
    </row>
    <row r="47" spans="1:13" x14ac:dyDescent="0.25">
      <c r="A47" s="63" t="s">
        <v>49</v>
      </c>
      <c r="B47" s="56" t="s">
        <v>49</v>
      </c>
      <c r="C47" s="56">
        <v>1</v>
      </c>
      <c r="D47" s="74" t="s">
        <v>77</v>
      </c>
      <c r="E47" s="100">
        <v>25000</v>
      </c>
      <c r="F47" s="14">
        <v>25000</v>
      </c>
      <c r="G47" s="14">
        <v>25000</v>
      </c>
      <c r="H47" s="14">
        <v>25000</v>
      </c>
      <c r="I47" s="14">
        <v>25000</v>
      </c>
      <c r="J47" s="14">
        <v>25000</v>
      </c>
      <c r="K47" s="31">
        <v>25000</v>
      </c>
      <c r="L47" s="48">
        <v>25000</v>
      </c>
      <c r="M47" s="38"/>
    </row>
    <row r="48" spans="1:13" x14ac:dyDescent="0.25">
      <c r="A48" s="63" t="s">
        <v>49</v>
      </c>
      <c r="B48" s="56" t="s">
        <v>49</v>
      </c>
      <c r="C48" s="56">
        <v>20</v>
      </c>
      <c r="D48" s="74" t="s">
        <v>70</v>
      </c>
      <c r="E48" s="81"/>
      <c r="F48" s="14">
        <v>10000</v>
      </c>
      <c r="G48" s="14">
        <v>10000</v>
      </c>
      <c r="H48" s="14"/>
      <c r="I48" s="14"/>
      <c r="J48" s="14"/>
      <c r="K48" s="31"/>
      <c r="L48" s="48"/>
      <c r="M48" s="38"/>
    </row>
    <row r="49" spans="1:13" x14ac:dyDescent="0.25">
      <c r="A49" s="63" t="s">
        <v>49</v>
      </c>
      <c r="B49" s="56" t="s">
        <v>49</v>
      </c>
      <c r="C49" s="56">
        <v>20</v>
      </c>
      <c r="D49" s="74" t="s">
        <v>71</v>
      </c>
      <c r="E49" s="80"/>
      <c r="F49" s="14">
        <v>15000</v>
      </c>
      <c r="G49" s="30">
        <v>15000</v>
      </c>
      <c r="H49" s="30"/>
      <c r="I49" s="30"/>
      <c r="J49" s="30"/>
      <c r="K49" s="32"/>
      <c r="L49" s="50"/>
      <c r="M49" s="38"/>
    </row>
    <row r="50" spans="1:13" x14ac:dyDescent="0.25">
      <c r="A50" s="63" t="s">
        <v>49</v>
      </c>
      <c r="B50" s="56" t="s">
        <v>49</v>
      </c>
      <c r="C50" s="56">
        <v>20</v>
      </c>
      <c r="D50" s="74" t="s">
        <v>72</v>
      </c>
      <c r="E50" s="78">
        <v>50000</v>
      </c>
      <c r="F50" s="46">
        <v>50000</v>
      </c>
      <c r="G50" s="14">
        <v>50000</v>
      </c>
      <c r="H50" s="14">
        <v>50000</v>
      </c>
      <c r="I50" s="14">
        <v>50000</v>
      </c>
      <c r="J50" s="14">
        <v>50000</v>
      </c>
      <c r="K50" s="31">
        <v>50000</v>
      </c>
      <c r="L50" s="48">
        <v>50000</v>
      </c>
      <c r="M50" s="38"/>
    </row>
    <row r="51" spans="1:13" x14ac:dyDescent="0.25">
      <c r="A51" s="63" t="s">
        <v>49</v>
      </c>
      <c r="B51" s="56" t="s">
        <v>49</v>
      </c>
      <c r="C51" s="56"/>
      <c r="D51" s="74" t="s">
        <v>67</v>
      </c>
      <c r="E51" s="80"/>
      <c r="F51" s="14">
        <v>50000</v>
      </c>
      <c r="G51" s="30">
        <v>150000</v>
      </c>
      <c r="H51" s="30">
        <v>150000</v>
      </c>
      <c r="I51" s="30"/>
      <c r="J51" s="30">
        <v>150000</v>
      </c>
      <c r="K51" s="32"/>
      <c r="L51" s="50">
        <v>150000</v>
      </c>
      <c r="M51" s="38"/>
    </row>
    <row r="52" spans="1:13" x14ac:dyDescent="0.25">
      <c r="A52" s="63" t="s">
        <v>49</v>
      </c>
      <c r="B52" s="56" t="s">
        <v>49</v>
      </c>
      <c r="C52" s="56"/>
      <c r="D52" s="74" t="s">
        <v>68</v>
      </c>
      <c r="E52" s="80"/>
      <c r="F52" s="14"/>
      <c r="G52" s="30"/>
      <c r="H52" s="30"/>
      <c r="I52" s="30"/>
      <c r="J52" s="30"/>
      <c r="K52" s="32">
        <v>60000</v>
      </c>
      <c r="L52" s="50">
        <v>60000</v>
      </c>
      <c r="M52" s="38"/>
    </row>
    <row r="53" spans="1:13" s="36" customFormat="1" x14ac:dyDescent="0.25">
      <c r="A53" s="63" t="s">
        <v>49</v>
      </c>
      <c r="B53" s="56" t="s">
        <v>49</v>
      </c>
      <c r="C53" s="56"/>
      <c r="D53" s="74" t="s">
        <v>73</v>
      </c>
      <c r="E53" s="99">
        <v>50000</v>
      </c>
      <c r="F53" s="46">
        <v>50000</v>
      </c>
      <c r="G53" s="14">
        <v>50000</v>
      </c>
      <c r="H53" s="14">
        <v>50000</v>
      </c>
      <c r="I53" s="14">
        <v>50000</v>
      </c>
      <c r="J53" s="14">
        <v>50000</v>
      </c>
      <c r="K53" s="31">
        <v>50000</v>
      </c>
      <c r="L53" s="48">
        <v>50000</v>
      </c>
      <c r="M53" s="38"/>
    </row>
    <row r="54" spans="1:13" x14ac:dyDescent="0.25">
      <c r="A54" s="63" t="s">
        <v>49</v>
      </c>
      <c r="B54" s="56" t="s">
        <v>49</v>
      </c>
      <c r="C54" s="56"/>
      <c r="D54" s="74" t="s">
        <v>79</v>
      </c>
      <c r="E54" s="80">
        <v>100000</v>
      </c>
      <c r="F54" s="14">
        <v>100000</v>
      </c>
      <c r="G54" s="30">
        <v>100000</v>
      </c>
      <c r="H54" s="30">
        <v>100000</v>
      </c>
      <c r="I54" s="30"/>
      <c r="J54" s="30"/>
      <c r="K54" s="32"/>
      <c r="L54" s="50"/>
    </row>
    <row r="55" spans="1:13" x14ac:dyDescent="0.25">
      <c r="A55" s="63" t="s">
        <v>49</v>
      </c>
      <c r="B55" s="56" t="s">
        <v>49</v>
      </c>
      <c r="C55" s="56"/>
      <c r="D55" s="74" t="s">
        <v>80</v>
      </c>
      <c r="E55" s="78">
        <v>100000</v>
      </c>
      <c r="F55" s="46">
        <v>100000</v>
      </c>
      <c r="G55" s="14">
        <v>100000</v>
      </c>
      <c r="H55" s="14">
        <v>100000</v>
      </c>
      <c r="I55" s="14"/>
      <c r="J55" s="14"/>
      <c r="K55" s="31"/>
      <c r="L55" s="48"/>
    </row>
    <row r="56" spans="1:13" ht="15.75" thickBot="1" x14ac:dyDescent="0.3">
      <c r="A56" s="56" t="s">
        <v>49</v>
      </c>
      <c r="B56" s="56" t="s">
        <v>49</v>
      </c>
      <c r="C56" s="56"/>
      <c r="D56" s="77" t="s">
        <v>78</v>
      </c>
      <c r="E56" s="101">
        <v>100000</v>
      </c>
      <c r="F56" s="82">
        <v>100000</v>
      </c>
      <c r="G56" s="82">
        <v>100000</v>
      </c>
      <c r="H56" s="82">
        <v>100000</v>
      </c>
      <c r="I56" s="82"/>
      <c r="J56" s="82"/>
      <c r="K56" s="83"/>
      <c r="L56" s="84"/>
    </row>
    <row r="57" spans="1:13" s="36" customFormat="1" ht="15.75" thickBot="1" x14ac:dyDescent="0.3">
      <c r="D57" s="4" t="s">
        <v>35</v>
      </c>
      <c r="E57" s="18">
        <f t="shared" ref="E57:L57" si="10">SUM(E12:E56)</f>
        <v>2320000</v>
      </c>
      <c r="F57" s="54">
        <f t="shared" si="10"/>
        <v>5208500</v>
      </c>
      <c r="G57" s="54">
        <f t="shared" si="10"/>
        <v>2321000</v>
      </c>
      <c r="H57" s="54">
        <f t="shared" si="10"/>
        <v>3606000</v>
      </c>
      <c r="I57" s="54">
        <f t="shared" si="10"/>
        <v>1190000</v>
      </c>
      <c r="J57" s="54">
        <f t="shared" si="10"/>
        <v>1100000</v>
      </c>
      <c r="K57" s="54">
        <f t="shared" si="10"/>
        <v>1530000</v>
      </c>
      <c r="L57" s="55">
        <f t="shared" si="10"/>
        <v>840000</v>
      </c>
    </row>
    <row r="58" spans="1:13" s="36" customFormat="1" ht="15.75" thickBot="1" x14ac:dyDescent="0.3">
      <c r="D58" s="33"/>
      <c r="E58" s="33"/>
      <c r="G58" s="52"/>
      <c r="H58" s="52"/>
      <c r="J58" s="102" t="s">
        <v>11</v>
      </c>
      <c r="K58" s="103"/>
      <c r="L58" s="53">
        <f>SUM(F57:L57)</f>
        <v>15795500</v>
      </c>
    </row>
    <row r="59" spans="1:13" s="36" customFormat="1" ht="15.75" thickBot="1" x14ac:dyDescent="0.3">
      <c r="D59" s="37"/>
      <c r="E59" s="3" t="s">
        <v>0</v>
      </c>
      <c r="F59" s="3" t="s">
        <v>0</v>
      </c>
      <c r="G59" s="3" t="s">
        <v>0</v>
      </c>
      <c r="J59" s="39"/>
      <c r="K59" s="39"/>
      <c r="L59" s="39"/>
    </row>
    <row r="60" spans="1:13" s="36" customFormat="1" ht="13.15" customHeight="1" thickBot="1" x14ac:dyDescent="0.3">
      <c r="D60" s="21" t="s">
        <v>5</v>
      </c>
      <c r="E60" s="73" t="s">
        <v>1</v>
      </c>
      <c r="F60" s="5" t="s">
        <v>2</v>
      </c>
      <c r="G60" s="5" t="s">
        <v>3</v>
      </c>
      <c r="H60" s="5" t="s">
        <v>4</v>
      </c>
      <c r="I60" s="5" t="s">
        <v>9</v>
      </c>
      <c r="J60" s="16" t="s">
        <v>10</v>
      </c>
      <c r="K60" s="10" t="s">
        <v>13</v>
      </c>
      <c r="L60" s="10" t="s">
        <v>82</v>
      </c>
    </row>
    <row r="61" spans="1:13" ht="15.75" thickBot="1" x14ac:dyDescent="0.3">
      <c r="D61" s="17" t="s">
        <v>6</v>
      </c>
      <c r="E61" s="11">
        <f t="shared" ref="E61:L61" si="11">+E6+E8</f>
        <v>500000</v>
      </c>
      <c r="F61" s="12">
        <f t="shared" si="11"/>
        <v>700000</v>
      </c>
      <c r="G61" s="12">
        <f t="shared" si="11"/>
        <v>900000</v>
      </c>
      <c r="H61" s="12">
        <f t="shared" si="11"/>
        <v>1100000</v>
      </c>
      <c r="I61" s="12">
        <f t="shared" si="11"/>
        <v>1300000</v>
      </c>
      <c r="J61" s="12">
        <f t="shared" si="11"/>
        <v>1500000</v>
      </c>
      <c r="K61" s="12">
        <f t="shared" si="11"/>
        <v>1700000</v>
      </c>
      <c r="L61" s="13">
        <f t="shared" si="11"/>
        <v>1900000</v>
      </c>
    </row>
    <row r="62" spans="1:13" ht="15.75" thickBot="1" x14ac:dyDescent="0.3">
      <c r="D62" s="17" t="s">
        <v>7</v>
      </c>
      <c r="E62" s="66">
        <f>E57</f>
        <v>2320000</v>
      </c>
      <c r="F62" s="67">
        <f t="shared" ref="F62:L62" si="12">F57</f>
        <v>5208500</v>
      </c>
      <c r="G62" s="67">
        <f t="shared" si="12"/>
        <v>2321000</v>
      </c>
      <c r="H62" s="67">
        <f t="shared" si="12"/>
        <v>3606000</v>
      </c>
      <c r="I62" s="67">
        <f t="shared" si="12"/>
        <v>1190000</v>
      </c>
      <c r="J62" s="67">
        <f t="shared" si="12"/>
        <v>1100000</v>
      </c>
      <c r="K62" s="68">
        <f t="shared" si="12"/>
        <v>1530000</v>
      </c>
      <c r="L62" s="69">
        <f t="shared" si="12"/>
        <v>840000</v>
      </c>
    </row>
    <row r="63" spans="1:13" ht="15.75" thickBot="1" x14ac:dyDescent="0.3">
      <c r="D63" s="17" t="s">
        <v>37</v>
      </c>
      <c r="E63" s="70">
        <f>+E61-E62</f>
        <v>-1820000</v>
      </c>
      <c r="F63" s="71">
        <f>+F61-F62</f>
        <v>-4508500</v>
      </c>
      <c r="G63" s="71">
        <f t="shared" ref="G63:L63" si="13">+G61-G62</f>
        <v>-1421000</v>
      </c>
      <c r="H63" s="71">
        <f t="shared" si="13"/>
        <v>-2506000</v>
      </c>
      <c r="I63" s="71">
        <f t="shared" si="13"/>
        <v>110000</v>
      </c>
      <c r="J63" s="71">
        <f t="shared" si="13"/>
        <v>400000</v>
      </c>
      <c r="K63" s="71">
        <f t="shared" si="13"/>
        <v>170000</v>
      </c>
      <c r="L63" s="72">
        <f t="shared" si="13"/>
        <v>1060000</v>
      </c>
    </row>
    <row r="64" spans="1:13" ht="15.75" thickBot="1" x14ac:dyDescent="0.3"/>
    <row r="65" spans="4:12" ht="15.75" thickBot="1" x14ac:dyDescent="0.3">
      <c r="D65" s="25" t="s">
        <v>38</v>
      </c>
      <c r="E65" s="73" t="s">
        <v>1</v>
      </c>
      <c r="F65" s="5" t="s">
        <v>2</v>
      </c>
      <c r="G65" s="5" t="s">
        <v>3</v>
      </c>
      <c r="H65" s="5" t="s">
        <v>4</v>
      </c>
      <c r="I65" s="5" t="s">
        <v>9</v>
      </c>
      <c r="J65" s="16" t="s">
        <v>10</v>
      </c>
      <c r="K65" s="10" t="s">
        <v>13</v>
      </c>
      <c r="L65" s="10" t="s">
        <v>82</v>
      </c>
    </row>
    <row r="66" spans="4:12" ht="15.75" thickBot="1" x14ac:dyDescent="0.3">
      <c r="D66" s="6" t="s">
        <v>8</v>
      </c>
      <c r="E66" s="40">
        <f>+E7</f>
        <v>1924024.76</v>
      </c>
      <c r="F66" s="41">
        <f t="shared" ref="F66" si="14">+E68</f>
        <v>104024.76000000001</v>
      </c>
      <c r="G66" s="41">
        <f t="shared" ref="G66" si="15">+F68</f>
        <v>-4404475.24</v>
      </c>
      <c r="H66" s="41">
        <f t="shared" ref="H66" si="16">+G68</f>
        <v>-5825475.2400000002</v>
      </c>
      <c r="I66" s="41">
        <f t="shared" ref="I66" si="17">+H68</f>
        <v>-8331475.2400000002</v>
      </c>
      <c r="J66" s="41">
        <f t="shared" ref="J66" si="18">+I68</f>
        <v>-8221475.2400000002</v>
      </c>
      <c r="K66" s="41">
        <f t="shared" ref="K66:L66" si="19">+J68</f>
        <v>-7821475.2400000002</v>
      </c>
      <c r="L66" s="42">
        <f t="shared" si="19"/>
        <v>-7651475.2400000002</v>
      </c>
    </row>
    <row r="67" spans="4:12" ht="15.75" thickBot="1" x14ac:dyDescent="0.3">
      <c r="D67" s="6" t="s">
        <v>39</v>
      </c>
      <c r="E67" s="43">
        <f>+E63</f>
        <v>-1820000</v>
      </c>
      <c r="F67" s="44">
        <f>+F63</f>
        <v>-4508500</v>
      </c>
      <c r="G67" s="44">
        <f t="shared" ref="G67:L67" si="20">+G63</f>
        <v>-1421000</v>
      </c>
      <c r="H67" s="44">
        <f t="shared" si="20"/>
        <v>-2506000</v>
      </c>
      <c r="I67" s="44">
        <f t="shared" si="20"/>
        <v>110000</v>
      </c>
      <c r="J67" s="44">
        <f t="shared" si="20"/>
        <v>400000</v>
      </c>
      <c r="K67" s="44">
        <f t="shared" si="20"/>
        <v>170000</v>
      </c>
      <c r="L67" s="45">
        <f t="shared" si="20"/>
        <v>1060000</v>
      </c>
    </row>
    <row r="68" spans="4:12" ht="15.75" thickBot="1" x14ac:dyDescent="0.3">
      <c r="D68" s="19" t="s">
        <v>40</v>
      </c>
      <c r="E68" s="26">
        <f t="shared" ref="E68" si="21">SUM(E66:E67)</f>
        <v>104024.76000000001</v>
      </c>
      <c r="F68" s="27">
        <f t="shared" ref="F68:K68" si="22">SUM(F66:F67)</f>
        <v>-4404475.24</v>
      </c>
      <c r="G68" s="27">
        <f t="shared" si="22"/>
        <v>-5825475.2400000002</v>
      </c>
      <c r="H68" s="27">
        <f t="shared" si="22"/>
        <v>-8331475.2400000002</v>
      </c>
      <c r="I68" s="27">
        <f t="shared" si="22"/>
        <v>-8221475.2400000002</v>
      </c>
      <c r="J68" s="27">
        <f t="shared" si="22"/>
        <v>-7821475.2400000002</v>
      </c>
      <c r="K68" s="28">
        <f t="shared" si="22"/>
        <v>-7651475.2400000002</v>
      </c>
      <c r="L68" s="29">
        <f t="shared" ref="L68" si="23">SUM(L66:L67)</f>
        <v>-6591475.2400000002</v>
      </c>
    </row>
  </sheetData>
  <sortState ref="A48:P59">
    <sortCondition ref="A48:A59"/>
    <sortCondition ref="B48:B59"/>
    <sortCondition ref="C48:C59"/>
    <sortCondition ref="D48:D59"/>
  </sortState>
  <mergeCells count="1">
    <mergeCell ref="J58:K58"/>
  </mergeCells>
  <printOptions headings="1"/>
  <pageMargins left="0.7" right="0.7" top="0.25" bottom="0.5" header="0.3" footer="0.3"/>
  <pageSetup paperSize="17" scale="72" fitToHeight="2" orientation="landscape" r:id="rId1"/>
  <headerFooter>
    <oddHeader>&amp;RFebruary 25, 2019</oddHead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B&amp;G 7 Year</vt:lpstr>
      <vt:lpstr>'B&amp;G 7 Year'!Print_Area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McLean, Melissa</cp:lastModifiedBy>
  <cp:lastPrinted>2019-02-22T20:07:45Z</cp:lastPrinted>
  <dcterms:created xsi:type="dcterms:W3CDTF">2016-04-15T19:37:03Z</dcterms:created>
  <dcterms:modified xsi:type="dcterms:W3CDTF">2019-02-25T21:12:06Z</dcterms:modified>
</cp:coreProperties>
</file>