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csdpa-fsc\EmpHomeDir\huckr\My Documents\aBOARD\COMMITTEE MTGS 2020\FIN\FIN 052620\"/>
    </mc:Choice>
  </mc:AlternateContent>
  <workbookProtection workbookAlgorithmName="SHA-512" workbookHashValue="c6marCz7GVSyjAT0r6XVV3frYHXRY+out3VFS7Q4pZXO8k+RyOm+jHxUMHVT4IdqYauMrsPS3834Psfat2TudA==" workbookSaltValue="O2vnEauonFnYi+sYOWnnKw==" workbookSpinCount="100000" lockStructure="1"/>
  <bookViews>
    <workbookView xWindow="-25320" yWindow="-120" windowWidth="25440" windowHeight="15390" tabRatio="875" activeTab="2"/>
  </bookViews>
  <sheets>
    <sheet name="Information" sheetId="29" r:id="rId1"/>
    <sheet name="FP3 - POC" sheetId="1" r:id="rId2"/>
    <sheet name="RENEWAL CALCS" sheetId="37" r:id="rId3"/>
    <sheet name="FP4 - FSMC LABOR" sheetId="38" r:id="rId4"/>
    <sheet name="FP4 - FSMC LABOR - Extra Rows" sheetId="9" r:id="rId5"/>
    <sheet name="FP5 - FSMC BENEFITS" sheetId="39" r:id="rId6"/>
    <sheet name="FP5 - FSMC BENEFITS - Extra Row" sheetId="10" r:id="rId7"/>
    <sheet name="FP6 - SFA LABOR" sheetId="11" r:id="rId8"/>
    <sheet name="FP6 - SFA LABOR - Extra Rows" sheetId="30" r:id="rId9"/>
    <sheet name="FP7 - SFA BENEFITS" sheetId="12" r:id="rId10"/>
    <sheet name="FP7 - SFA BENEFITS - Extra Rows" sheetId="31" r:id="rId11"/>
    <sheet name="FP8 - SITE LISTING" sheetId="24" r:id="rId12"/>
    <sheet name="SFSP1 - POC" sheetId="19" r:id="rId13"/>
    <sheet name="CACFP1 - POC" sheetId="20" r:id="rId14"/>
    <sheet name="Reimbursement Rates" sheetId="2" r:id="rId15"/>
  </sheets>
  <definedNames>
    <definedName name="_xlnm._FilterDatabase" localSheetId="2" hidden="1">'RENEWAL CALCS'!$A$10:$F$78</definedName>
    <definedName name="_xlnm.Print_Area" localSheetId="13">'CACFP1 - POC'!$A$1:$H$33</definedName>
    <definedName name="_xlnm.Print_Area" localSheetId="1">'FP3 - POC'!$A$1:$E$339</definedName>
    <definedName name="_xlnm.Print_Area" localSheetId="4">'FP4 - FSMC LABOR - Extra Rows'!$A$1:$G$254</definedName>
    <definedName name="_xlnm.Print_Area" localSheetId="5">'FP5 - FSMC BENEFITS'!$A$1:$R$32</definedName>
    <definedName name="_xlnm.Print_Area" localSheetId="9">'FP7 - SFA BENEFITS'!$A$1:$R$136</definedName>
    <definedName name="_xlnm.Print_Area" localSheetId="10">'FP7 - SFA BENEFITS - Extra Rows'!$A$1:$R$266</definedName>
    <definedName name="_xlnm.Print_Area" localSheetId="11">'FP8 - SITE LISTING'!$A$1:$T$29</definedName>
    <definedName name="_xlnm.Print_Area" localSheetId="12">'SFSP1 - POC'!$A$1:$G$33</definedName>
    <definedName name="_xlnm.Print_Titles" localSheetId="1">'FP3 - POC'!$1:$4</definedName>
    <definedName name="_xlnm.Print_Titles" localSheetId="3">'FP4 - FSMC LABOR'!$3:$5</definedName>
    <definedName name="_xlnm.Print_Titles" localSheetId="4">'FP4 - FSMC LABOR - Extra Rows'!$3:$5</definedName>
    <definedName name="_xlnm.Print_Titles" localSheetId="5">'FP5 - FSMC BENEFITS'!$3:$6</definedName>
    <definedName name="_xlnm.Print_Titles" localSheetId="6">'FP5 - FSMC BENEFITS - Extra Row'!$3:$6</definedName>
    <definedName name="_xlnm.Print_Titles" localSheetId="7">'FP6 - SFA LABOR'!$3:$5</definedName>
    <definedName name="_xlnm.Print_Titles" localSheetId="8">'FP6 - SFA LABOR - Extra Rows'!$3:$5</definedName>
    <definedName name="_xlnm.Print_Titles" localSheetId="9">'FP7 - SFA BENEFITS'!$3:$6</definedName>
    <definedName name="_xlnm.Print_Titles" localSheetId="10">'FP7 - SFA BENEFITS - Extra Rows'!$3:$6</definedName>
    <definedName name="_xlnm.Print_Titles" localSheetId="2">'RENEWAL CALCS'!$1:$10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20" l="1"/>
  <c r="H17" i="20"/>
  <c r="H18" i="20"/>
  <c r="H19" i="20"/>
  <c r="H20" i="20"/>
  <c r="H21" i="20"/>
  <c r="H22" i="20"/>
  <c r="H23" i="20"/>
  <c r="H24" i="20"/>
  <c r="H25" i="20"/>
  <c r="H26" i="20"/>
  <c r="F16" i="20"/>
  <c r="F17" i="20"/>
  <c r="F18" i="20"/>
  <c r="F19" i="20"/>
  <c r="F20" i="20"/>
  <c r="F21" i="20"/>
  <c r="F22" i="20"/>
  <c r="F23" i="20"/>
  <c r="F24" i="20"/>
  <c r="F25" i="20"/>
  <c r="F26" i="20"/>
  <c r="G18" i="19"/>
  <c r="G20" i="19"/>
  <c r="G21" i="19"/>
  <c r="G22" i="19"/>
  <c r="G23" i="19"/>
  <c r="G24" i="19"/>
  <c r="G25" i="19"/>
  <c r="G26" i="19"/>
  <c r="G27" i="19"/>
  <c r="G28" i="19"/>
  <c r="E18" i="19"/>
  <c r="E19" i="19"/>
  <c r="G19" i="19" s="1"/>
  <c r="E20" i="19"/>
  <c r="E21" i="19"/>
  <c r="E22" i="19"/>
  <c r="E23" i="19"/>
  <c r="E24" i="19"/>
  <c r="E25" i="19"/>
  <c r="E26" i="19"/>
  <c r="E27" i="19"/>
  <c r="E28" i="19"/>
  <c r="G8" i="38" l="1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C68" i="37" l="1"/>
  <c r="D68" i="37"/>
  <c r="E68" i="37" s="1"/>
  <c r="F68" i="37" s="1"/>
  <c r="D67" i="37"/>
  <c r="D66" i="37"/>
  <c r="C66" i="37"/>
  <c r="E66" i="37"/>
  <c r="F66" i="37"/>
  <c r="D92" i="37" l="1"/>
  <c r="D93" i="37"/>
  <c r="D94" i="37"/>
  <c r="D95" i="37"/>
  <c r="D96" i="37"/>
  <c r="E96" i="37" s="1"/>
  <c r="F96" i="37" s="1"/>
  <c r="D91" i="37"/>
  <c r="C96" i="37"/>
  <c r="D84" i="37"/>
  <c r="D85" i="37"/>
  <c r="D86" i="37"/>
  <c r="D87" i="37"/>
  <c r="D88" i="37"/>
  <c r="D83" i="37"/>
  <c r="C88" i="37"/>
  <c r="G88" i="37" s="1"/>
  <c r="G96" i="37" l="1"/>
  <c r="E88" i="37"/>
  <c r="F88" i="37" s="1"/>
  <c r="F15" i="20"/>
  <c r="H15" i="20" s="1"/>
  <c r="E17" i="19"/>
  <c r="G17" i="19" s="1"/>
  <c r="R27" i="39"/>
  <c r="R30" i="39" s="1"/>
  <c r="H27" i="20" l="1"/>
  <c r="G29" i="19"/>
  <c r="G96" i="9" l="1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26" i="38" l="1"/>
  <c r="G29" i="38" s="1"/>
  <c r="C95" i="37"/>
  <c r="C94" i="37"/>
  <c r="C93" i="37"/>
  <c r="C92" i="37"/>
  <c r="C91" i="37"/>
  <c r="C87" i="37"/>
  <c r="C86" i="37"/>
  <c r="C85" i="37"/>
  <c r="C84" i="37"/>
  <c r="C83" i="37"/>
  <c r="C80" i="37"/>
  <c r="C78" i="37"/>
  <c r="C72" i="37"/>
  <c r="C70" i="37"/>
  <c r="C67" i="37"/>
  <c r="C62" i="37"/>
  <c r="C61" i="37"/>
  <c r="C60" i="37"/>
  <c r="C59" i="37"/>
  <c r="C54" i="37"/>
  <c r="C53" i="37"/>
  <c r="C52" i="37"/>
  <c r="C51" i="37"/>
  <c r="C50" i="37"/>
  <c r="C49" i="37"/>
  <c r="C48" i="37"/>
  <c r="C47" i="37"/>
  <c r="C46" i="37"/>
  <c r="C45" i="37"/>
  <c r="C44" i="37"/>
  <c r="C43" i="37"/>
  <c r="C42" i="37"/>
  <c r="C41" i="37"/>
  <c r="C40" i="37"/>
  <c r="C39" i="37"/>
  <c r="C38" i="37"/>
  <c r="C37" i="37"/>
  <c r="C36" i="37"/>
  <c r="C35" i="37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17" i="37"/>
  <c r="C16" i="37"/>
  <c r="C13" i="37"/>
  <c r="C11" i="37"/>
  <c r="E130" i="1" l="1"/>
  <c r="G6" i="11"/>
  <c r="D78" i="37" l="1"/>
  <c r="D75" i="37"/>
  <c r="D72" i="37"/>
  <c r="D60" i="37"/>
  <c r="D61" i="37"/>
  <c r="D62" i="37"/>
  <c r="D59" i="37"/>
  <c r="D36" i="37"/>
  <c r="G36" i="37" s="1"/>
  <c r="D54" i="37"/>
  <c r="D53" i="37"/>
  <c r="D52" i="37"/>
  <c r="D51" i="37"/>
  <c r="D50" i="37"/>
  <c r="D49" i="37"/>
  <c r="D48" i="37"/>
  <c r="D47" i="37"/>
  <c r="D46" i="37"/>
  <c r="D45" i="37"/>
  <c r="D44" i="37"/>
  <c r="D43" i="37"/>
  <c r="D42" i="37"/>
  <c r="D41" i="37"/>
  <c r="D40" i="37"/>
  <c r="D39" i="37"/>
  <c r="D38" i="37"/>
  <c r="D37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17" i="37"/>
  <c r="D16" i="37"/>
  <c r="D13" i="37"/>
  <c r="D11" i="37"/>
  <c r="E36" i="37" l="1"/>
  <c r="F36" i="37" s="1"/>
  <c r="F95" i="37"/>
  <c r="F94" i="37"/>
  <c r="F93" i="37"/>
  <c r="F92" i="37"/>
  <c r="G92" i="37"/>
  <c r="F91" i="37"/>
  <c r="F87" i="37"/>
  <c r="F86" i="37"/>
  <c r="E86" i="37"/>
  <c r="G85" i="37"/>
  <c r="E83" i="37"/>
  <c r="F83" i="37" s="1"/>
  <c r="F78" i="37"/>
  <c r="E78" i="37"/>
  <c r="F67" i="37"/>
  <c r="E67" i="37"/>
  <c r="B63" i="37"/>
  <c r="F63" i="37" s="1"/>
  <c r="F62" i="37"/>
  <c r="F61" i="37"/>
  <c r="E61" i="37"/>
  <c r="F60" i="37"/>
  <c r="E60" i="37"/>
  <c r="F59" i="37"/>
  <c r="B55" i="37"/>
  <c r="G54" i="37"/>
  <c r="F53" i="37"/>
  <c r="E53" i="37"/>
  <c r="G53" i="37"/>
  <c r="F51" i="37"/>
  <c r="E51" i="37"/>
  <c r="F50" i="37"/>
  <c r="F49" i="37"/>
  <c r="G49" i="37"/>
  <c r="F48" i="37"/>
  <c r="F47" i="37"/>
  <c r="G45" i="37"/>
  <c r="F43" i="37"/>
  <c r="E43" i="37"/>
  <c r="G43" i="37"/>
  <c r="F42" i="37"/>
  <c r="F41" i="37"/>
  <c r="G40" i="37"/>
  <c r="F37" i="37"/>
  <c r="E37" i="37"/>
  <c r="G37" i="37"/>
  <c r="F35" i="37"/>
  <c r="E35" i="37"/>
  <c r="G35" i="37"/>
  <c r="G34" i="37"/>
  <c r="F34" i="37"/>
  <c r="E34" i="37"/>
  <c r="F33" i="37"/>
  <c r="E33" i="37"/>
  <c r="F32" i="37"/>
  <c r="G31" i="37"/>
  <c r="F31" i="37"/>
  <c r="E31" i="37"/>
  <c r="F30" i="37"/>
  <c r="F29" i="37"/>
  <c r="E29" i="37"/>
  <c r="F28" i="37"/>
  <c r="E28" i="37"/>
  <c r="F27" i="37"/>
  <c r="G27" i="37"/>
  <c r="F26" i="37"/>
  <c r="E26" i="37"/>
  <c r="G26" i="37"/>
  <c r="G25" i="37"/>
  <c r="F24" i="37"/>
  <c r="F22" i="37"/>
  <c r="E21" i="37"/>
  <c r="F21" i="37" s="1"/>
  <c r="B18" i="37"/>
  <c r="E17" i="37"/>
  <c r="F17" i="37" s="1"/>
  <c r="D18" i="37"/>
  <c r="G16" i="37"/>
  <c r="G13" i="37"/>
  <c r="B74" i="37" l="1"/>
  <c r="B76" i="37" s="1"/>
  <c r="E18" i="37"/>
  <c r="F18" i="37" s="1"/>
  <c r="G39" i="37"/>
  <c r="G44" i="37"/>
  <c r="G52" i="37"/>
  <c r="G72" i="37"/>
  <c r="G84" i="37"/>
  <c r="G95" i="37"/>
  <c r="G23" i="37"/>
  <c r="G30" i="37"/>
  <c r="G32" i="37"/>
  <c r="G42" i="37"/>
  <c r="G47" i="37"/>
  <c r="G60" i="37"/>
  <c r="G62" i="37"/>
  <c r="G87" i="37"/>
  <c r="G28" i="37"/>
  <c r="G50" i="37"/>
  <c r="G93" i="37"/>
  <c r="G11" i="37"/>
  <c r="G24" i="37"/>
  <c r="G48" i="37"/>
  <c r="G83" i="37"/>
  <c r="G91" i="37"/>
  <c r="C18" i="37"/>
  <c r="C55" i="37"/>
  <c r="G38" i="37"/>
  <c r="C63" i="37"/>
  <c r="G61" i="37"/>
  <c r="G94" i="37"/>
  <c r="G17" i="37"/>
  <c r="G22" i="37"/>
  <c r="G41" i="37"/>
  <c r="G46" i="37"/>
  <c r="E45" i="37"/>
  <c r="F45" i="37" s="1"/>
  <c r="E49" i="37"/>
  <c r="E16" i="37"/>
  <c r="F16" i="37" s="1"/>
  <c r="E41" i="37"/>
  <c r="G51" i="37"/>
  <c r="E72" i="37"/>
  <c r="F72" i="37" s="1"/>
  <c r="G86" i="37"/>
  <c r="E48" i="37"/>
  <c r="D63" i="37"/>
  <c r="E63" i="37" s="1"/>
  <c r="E92" i="37"/>
  <c r="E94" i="37"/>
  <c r="E23" i="37"/>
  <c r="F23" i="37" s="1"/>
  <c r="E40" i="37"/>
  <c r="F40" i="37" s="1"/>
  <c r="E50" i="37"/>
  <c r="E87" i="37"/>
  <c r="E27" i="37"/>
  <c r="G21" i="37"/>
  <c r="E42" i="37"/>
  <c r="G29" i="37"/>
  <c r="E25" i="37"/>
  <c r="F25" i="37" s="1"/>
  <c r="E39" i="37"/>
  <c r="F39" i="37" s="1"/>
  <c r="E47" i="37"/>
  <c r="D55" i="37"/>
  <c r="E55" i="37" s="1"/>
  <c r="F55" i="37" s="1"/>
  <c r="E62" i="37"/>
  <c r="E91" i="37"/>
  <c r="E22" i="37"/>
  <c r="E30" i="37"/>
  <c r="E44" i="37"/>
  <c r="F44" i="37" s="1"/>
  <c r="E52" i="37"/>
  <c r="F52" i="37" s="1"/>
  <c r="E59" i="37"/>
  <c r="E85" i="37"/>
  <c r="F85" i="37" s="1"/>
  <c r="E13" i="37"/>
  <c r="F13" i="37" s="1"/>
  <c r="G33" i="37"/>
  <c r="E93" i="37"/>
  <c r="E11" i="37"/>
  <c r="F11" i="37" s="1"/>
  <c r="E24" i="37"/>
  <c r="E32" i="37"/>
  <c r="E38" i="37"/>
  <c r="F38" i="37" s="1"/>
  <c r="E46" i="37"/>
  <c r="F46" i="37" s="1"/>
  <c r="E54" i="37"/>
  <c r="F54" i="37" s="1"/>
  <c r="G59" i="37"/>
  <c r="E84" i="37"/>
  <c r="F84" i="37" s="1"/>
  <c r="E95" i="37"/>
  <c r="C74" i="37" l="1"/>
  <c r="C76" i="37" s="1"/>
  <c r="E262" i="1" l="1"/>
  <c r="E135" i="1" l="1"/>
  <c r="R249" i="31" l="1"/>
  <c r="G247" i="30"/>
  <c r="G246" i="30"/>
  <c r="G245" i="30"/>
  <c r="G244" i="30"/>
  <c r="G243" i="30"/>
  <c r="G242" i="30"/>
  <c r="G241" i="30"/>
  <c r="G240" i="30"/>
  <c r="G239" i="30"/>
  <c r="G238" i="30"/>
  <c r="G237" i="30"/>
  <c r="G236" i="30"/>
  <c r="G235" i="30"/>
  <c r="G234" i="30"/>
  <c r="G233" i="30"/>
  <c r="G232" i="30"/>
  <c r="G231" i="30"/>
  <c r="G230" i="30"/>
  <c r="G229" i="30"/>
  <c r="G228" i="30"/>
  <c r="G227" i="30"/>
  <c r="G226" i="30"/>
  <c r="G225" i="30"/>
  <c r="G224" i="30"/>
  <c r="G223" i="30"/>
  <c r="G222" i="30"/>
  <c r="G221" i="30"/>
  <c r="G220" i="30"/>
  <c r="G219" i="30"/>
  <c r="G218" i="30"/>
  <c r="G217" i="30"/>
  <c r="G216" i="30"/>
  <c r="G215" i="30"/>
  <c r="G214" i="30"/>
  <c r="G213" i="30"/>
  <c r="G212" i="30"/>
  <c r="G211" i="30"/>
  <c r="G210" i="30"/>
  <c r="G209" i="30"/>
  <c r="G208" i="30"/>
  <c r="G207" i="30"/>
  <c r="G206" i="30"/>
  <c r="G205" i="30"/>
  <c r="G204" i="30"/>
  <c r="G203" i="30"/>
  <c r="G202" i="30"/>
  <c r="G201" i="30"/>
  <c r="G200" i="30"/>
  <c r="G199" i="30"/>
  <c r="G198" i="30"/>
  <c r="G197" i="30"/>
  <c r="G196" i="30"/>
  <c r="G195" i="30"/>
  <c r="G194" i="30"/>
  <c r="G193" i="30"/>
  <c r="G192" i="30"/>
  <c r="G191" i="30"/>
  <c r="G190" i="30"/>
  <c r="G189" i="30"/>
  <c r="G188" i="30"/>
  <c r="G187" i="30"/>
  <c r="G186" i="30"/>
  <c r="G185" i="30"/>
  <c r="G184" i="30"/>
  <c r="G183" i="30"/>
  <c r="G182" i="30"/>
  <c r="G181" i="30"/>
  <c r="G180" i="30"/>
  <c r="G179" i="30"/>
  <c r="G178" i="30"/>
  <c r="G177" i="30"/>
  <c r="G176" i="30"/>
  <c r="G175" i="30"/>
  <c r="G174" i="30"/>
  <c r="G173" i="30"/>
  <c r="G172" i="30"/>
  <c r="G171" i="30"/>
  <c r="G170" i="30"/>
  <c r="G169" i="30"/>
  <c r="G168" i="30"/>
  <c r="G167" i="30"/>
  <c r="G166" i="30"/>
  <c r="G165" i="30"/>
  <c r="G164" i="30"/>
  <c r="G163" i="30"/>
  <c r="G162" i="30"/>
  <c r="G161" i="30"/>
  <c r="G160" i="30"/>
  <c r="G159" i="30"/>
  <c r="G158" i="30"/>
  <c r="G157" i="30"/>
  <c r="G156" i="30"/>
  <c r="G155" i="30"/>
  <c r="G154" i="30"/>
  <c r="G153" i="30"/>
  <c r="G152" i="30"/>
  <c r="G151" i="30"/>
  <c r="G150" i="30"/>
  <c r="G149" i="30"/>
  <c r="G148" i="30"/>
  <c r="G147" i="30"/>
  <c r="G146" i="30"/>
  <c r="G145" i="30"/>
  <c r="G144" i="30"/>
  <c r="G143" i="30"/>
  <c r="G142" i="30"/>
  <c r="G141" i="30"/>
  <c r="G140" i="30"/>
  <c r="G139" i="30"/>
  <c r="G138" i="30"/>
  <c r="G137" i="30"/>
  <c r="G136" i="30"/>
  <c r="G135" i="30"/>
  <c r="G134" i="30"/>
  <c r="G133" i="30"/>
  <c r="G132" i="30"/>
  <c r="G131" i="30"/>
  <c r="G130" i="30"/>
  <c r="G129" i="30"/>
  <c r="G128" i="30"/>
  <c r="G127" i="30"/>
  <c r="G126" i="30"/>
  <c r="G125" i="30"/>
  <c r="G124" i="30"/>
  <c r="G123" i="30"/>
  <c r="G122" i="30"/>
  <c r="G121" i="30"/>
  <c r="G120" i="30"/>
  <c r="G119" i="30"/>
  <c r="G118" i="30"/>
  <c r="G117" i="30"/>
  <c r="G116" i="30"/>
  <c r="G115" i="30"/>
  <c r="G114" i="30"/>
  <c r="G113" i="30"/>
  <c r="G112" i="30"/>
  <c r="G111" i="30"/>
  <c r="G110" i="30"/>
  <c r="G109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6" i="30"/>
  <c r="G85" i="30"/>
  <c r="G84" i="30"/>
  <c r="G83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248" i="30" l="1"/>
  <c r="G103" i="11"/>
  <c r="G104" i="11"/>
  <c r="G75" i="11"/>
  <c r="G43" i="11"/>
  <c r="G14" i="11"/>
  <c r="G202" i="9"/>
  <c r="G201" i="9"/>
  <c r="G46" i="9"/>
  <c r="G45" i="9"/>
  <c r="G16" i="9"/>
  <c r="G15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82" i="11" l="1"/>
  <c r="G52" i="11"/>
  <c r="G22" i="11"/>
  <c r="R123" i="12"/>
  <c r="G7" i="11"/>
  <c r="G8" i="11"/>
  <c r="G9" i="11"/>
  <c r="G10" i="11"/>
  <c r="G11" i="11"/>
  <c r="G12" i="11"/>
  <c r="G13" i="11"/>
  <c r="G15" i="11"/>
  <c r="G16" i="11"/>
  <c r="G17" i="11"/>
  <c r="G18" i="11"/>
  <c r="G19" i="11"/>
  <c r="G20" i="11"/>
  <c r="G21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4" i="11"/>
  <c r="G45" i="11"/>
  <c r="G46" i="11"/>
  <c r="G47" i="11"/>
  <c r="G48" i="11"/>
  <c r="G49" i="11"/>
  <c r="G50" i="11"/>
  <c r="G51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6" i="11"/>
  <c r="G77" i="11"/>
  <c r="G78" i="11"/>
  <c r="G79" i="11"/>
  <c r="G80" i="11"/>
  <c r="G81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R232" i="10"/>
  <c r="R235" i="10" s="1"/>
  <c r="G6" i="9"/>
  <c r="G7" i="9"/>
  <c r="G8" i="9"/>
  <c r="G9" i="9"/>
  <c r="G10" i="9"/>
  <c r="G11" i="9"/>
  <c r="G12" i="9"/>
  <c r="G13" i="9"/>
  <c r="G14" i="9"/>
  <c r="G43" i="9"/>
  <c r="G44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190" i="9"/>
  <c r="G191" i="9"/>
  <c r="G192" i="9"/>
  <c r="G193" i="9"/>
  <c r="G194" i="9"/>
  <c r="G195" i="9"/>
  <c r="G196" i="9"/>
  <c r="G197" i="9"/>
  <c r="G198" i="9"/>
  <c r="G199" i="9"/>
  <c r="G200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E12" i="1"/>
  <c r="E13" i="1"/>
  <c r="E14" i="1"/>
  <c r="E15" i="1"/>
  <c r="E16" i="1"/>
  <c r="E17" i="1"/>
  <c r="E18" i="1"/>
  <c r="E19" i="1"/>
  <c r="E20" i="1"/>
  <c r="C21" i="1"/>
  <c r="E23" i="1"/>
  <c r="E24" i="1"/>
  <c r="E25" i="1"/>
  <c r="E26" i="1"/>
  <c r="E27" i="1"/>
  <c r="E28" i="1"/>
  <c r="E29" i="1"/>
  <c r="E30" i="1"/>
  <c r="E31" i="1"/>
  <c r="C32" i="1"/>
  <c r="E34" i="1"/>
  <c r="E35" i="1"/>
  <c r="E36" i="1"/>
  <c r="E37" i="1"/>
  <c r="C38" i="1"/>
  <c r="E43" i="1"/>
  <c r="D59" i="1"/>
  <c r="E59" i="1" s="1"/>
  <c r="D60" i="1"/>
  <c r="E60" i="1" s="1"/>
  <c r="D61" i="1"/>
  <c r="E61" i="1" s="1"/>
  <c r="D62" i="1"/>
  <c r="E62" i="1" s="1"/>
  <c r="D63" i="1"/>
  <c r="E63" i="1" s="1"/>
  <c r="C64" i="1"/>
  <c r="D66" i="1"/>
  <c r="E66" i="1" s="1"/>
  <c r="D67" i="1"/>
  <c r="E67" i="1" s="1"/>
  <c r="D68" i="1"/>
  <c r="E68" i="1" s="1"/>
  <c r="C69" i="1"/>
  <c r="D71" i="1"/>
  <c r="E71" i="1" s="1"/>
  <c r="D72" i="1"/>
  <c r="E72" i="1" s="1"/>
  <c r="D73" i="1"/>
  <c r="E73" i="1" s="1"/>
  <c r="C74" i="1"/>
  <c r="D76" i="1"/>
  <c r="E76" i="1" s="1"/>
  <c r="D77" i="1"/>
  <c r="E77" i="1" s="1"/>
  <c r="D78" i="1"/>
  <c r="E78" i="1" s="1"/>
  <c r="C79" i="1"/>
  <c r="D81" i="1"/>
  <c r="E81" i="1" s="1"/>
  <c r="E82" i="1" s="1"/>
  <c r="C82" i="1"/>
  <c r="D84" i="1"/>
  <c r="E84" i="1" s="1"/>
  <c r="D109" i="1"/>
  <c r="E109" i="1" s="1"/>
  <c r="D110" i="1"/>
  <c r="E110" i="1" s="1"/>
  <c r="D111" i="1"/>
  <c r="E111" i="1" s="1"/>
  <c r="D112" i="1"/>
  <c r="E112" i="1" s="1"/>
  <c r="D113" i="1"/>
  <c r="E113" i="1" s="1"/>
  <c r="C114" i="1"/>
  <c r="D116" i="1"/>
  <c r="E116" i="1" s="1"/>
  <c r="D117" i="1"/>
  <c r="E117" i="1" s="1"/>
  <c r="D118" i="1"/>
  <c r="E118" i="1" s="1"/>
  <c r="D119" i="1"/>
  <c r="E119" i="1" s="1"/>
  <c r="D120" i="1"/>
  <c r="E120" i="1" s="1"/>
  <c r="C121" i="1"/>
  <c r="D140" i="1" s="1"/>
  <c r="B157" i="1"/>
  <c r="E158" i="1"/>
  <c r="E218" i="1"/>
  <c r="E269" i="1"/>
  <c r="E281" i="1"/>
  <c r="D70" i="37" s="1"/>
  <c r="D74" i="37" s="1"/>
  <c r="E173" i="1"/>
  <c r="E180" i="1"/>
  <c r="E187" i="1"/>
  <c r="B159" i="1" l="1"/>
  <c r="B158" i="1"/>
  <c r="B156" i="1"/>
  <c r="E70" i="37"/>
  <c r="F70" i="37" s="1"/>
  <c r="G70" i="37"/>
  <c r="E286" i="1"/>
  <c r="E289" i="1" s="1"/>
  <c r="E156" i="1"/>
  <c r="C86" i="1"/>
  <c r="E157" i="1"/>
  <c r="G122" i="11"/>
  <c r="E114" i="1"/>
  <c r="E21" i="1"/>
  <c r="C123" i="1"/>
  <c r="G231" i="9"/>
  <c r="G234" i="9" s="1"/>
  <c r="E38" i="1"/>
  <c r="E189" i="1"/>
  <c r="E314" i="1" s="1"/>
  <c r="E32" i="1"/>
  <c r="E74" i="1"/>
  <c r="E121" i="1"/>
  <c r="C45" i="1"/>
  <c r="E79" i="1"/>
  <c r="E69" i="1"/>
  <c r="E64" i="1"/>
  <c r="E140" i="1"/>
  <c r="E305" i="1" s="1"/>
  <c r="B160" i="1"/>
  <c r="B161" i="1" l="1"/>
  <c r="E74" i="37"/>
  <c r="F74" i="37" s="1"/>
  <c r="F76" i="37" s="1"/>
  <c r="D76" i="37"/>
  <c r="E76" i="37" s="1"/>
  <c r="E162" i="1"/>
  <c r="E159" i="1"/>
  <c r="E45" i="1"/>
  <c r="E133" i="1" s="1"/>
  <c r="E86" i="1"/>
  <c r="E123" i="1"/>
  <c r="E161" i="1" l="1"/>
  <c r="E163" i="1" s="1"/>
  <c r="D80" i="37" s="1"/>
  <c r="E80" i="37" s="1"/>
  <c r="F80" i="37" s="1"/>
  <c r="E134" i="1"/>
  <c r="E137" i="1" l="1"/>
  <c r="E313" i="1" s="1"/>
  <c r="E303" i="1"/>
  <c r="E304" i="1"/>
  <c r="E302" i="1"/>
  <c r="B206" i="1"/>
  <c r="E301" i="1"/>
  <c r="E306" i="1" l="1"/>
  <c r="E308" i="1" s="1"/>
  <c r="E315" i="1" s="1"/>
  <c r="E319" i="1" s="1"/>
</calcChain>
</file>

<file path=xl/sharedStrings.xml><?xml version="1.0" encoding="utf-8"?>
<sst xmlns="http://schemas.openxmlformats.org/spreadsheetml/2006/main" count="1804" uniqueCount="389">
  <si>
    <t xml:space="preserve">A la Carte Sales </t>
  </si>
  <si>
    <t xml:space="preserve">Paid </t>
  </si>
  <si>
    <t>Special Milk</t>
  </si>
  <si>
    <t>Free</t>
  </si>
  <si>
    <t>Reduced</t>
  </si>
  <si>
    <t>Paid</t>
  </si>
  <si>
    <t>Breakfast</t>
  </si>
  <si>
    <t>Lunch</t>
  </si>
  <si>
    <t>Subtotal Breakfasts</t>
  </si>
  <si>
    <t>Subtotal Lunches</t>
  </si>
  <si>
    <t>Subtotal Other</t>
  </si>
  <si>
    <t>Free, Severe Need</t>
  </si>
  <si>
    <t>Subtotal High Rate Lunches</t>
  </si>
  <si>
    <t>Subtotal Low Rate Lunches</t>
  </si>
  <si>
    <t>Subtotal Special Milk</t>
  </si>
  <si>
    <t>Reduced, Severe Need</t>
  </si>
  <si>
    <t>MEALS</t>
  </si>
  <si>
    <t>RATES</t>
  </si>
  <si>
    <t>Description</t>
  </si>
  <si>
    <t>High Lunch</t>
  </si>
  <si>
    <t>Low Lunch</t>
  </si>
  <si>
    <t>Severe Need Breakfast</t>
  </si>
  <si>
    <t>Regular Breakfast</t>
  </si>
  <si>
    <t>Area Eligible Snack</t>
  </si>
  <si>
    <t>Regular Snack</t>
  </si>
  <si>
    <t>State Reimbursement Rates</t>
  </si>
  <si>
    <t>Rate</t>
  </si>
  <si>
    <t>Additional amount for Lunch if breakfast participation &gt;20%</t>
  </si>
  <si>
    <t>Additional amount for Lunch if breakfast participation &lt;= 20%</t>
  </si>
  <si>
    <t xml:space="preserve"> </t>
  </si>
  <si>
    <t>Total Revenue</t>
  </si>
  <si>
    <t>Subtotal Snacks/Supplements</t>
  </si>
  <si>
    <t>Total Federal Reimbursement</t>
  </si>
  <si>
    <t>Total State Reimbursement</t>
  </si>
  <si>
    <t>School Nutrition Program-Profit or (Loss)</t>
  </si>
  <si>
    <t xml:space="preserve">Elementary Paid   </t>
  </si>
  <si>
    <t>Adult Paid</t>
  </si>
  <si>
    <t>BREAKFASTS:</t>
  </si>
  <si>
    <t>LUNCHES:</t>
  </si>
  <si>
    <t>OTHER:</t>
  </si>
  <si>
    <t>HIGH RATE LUNCHES:</t>
  </si>
  <si>
    <t>LOW RATE LUNCHES:</t>
  </si>
  <si>
    <t>SNACKS/SUPPLEMENTS:</t>
  </si>
  <si>
    <t>FSMC Name</t>
  </si>
  <si>
    <t>Secondary Paid</t>
  </si>
  <si>
    <t xml:space="preserve">Elementary Tiered Paid   </t>
  </si>
  <si>
    <t>Secondary Tiered Paid</t>
  </si>
  <si>
    <t>Middle Paid</t>
  </si>
  <si>
    <t>Middle Tiered Paid</t>
  </si>
  <si>
    <t>SUMMARY</t>
  </si>
  <si>
    <t xml:space="preserve">  Total All Reimbursements</t>
  </si>
  <si>
    <t xml:space="preserve">  Interest Income</t>
  </si>
  <si>
    <t>To be completed by FSMC</t>
  </si>
  <si>
    <t>Performance Based Reimbursement</t>
  </si>
  <si>
    <t>Lunches</t>
  </si>
  <si>
    <t>Enter the fee that will be charged to manage the program</t>
  </si>
  <si>
    <t xml:space="preserve"> Commodity Usage @ </t>
  </si>
  <si>
    <t>Direct Labor and Benefits</t>
  </si>
  <si>
    <t>Direct Costs</t>
  </si>
  <si>
    <t>Commodity Delivery Charge</t>
  </si>
  <si>
    <t>Additional amount for Lunch if Breakfast participation &gt;20%</t>
  </si>
  <si>
    <t>Additional amount for Lunch if Breakfast participation &lt;=20%</t>
  </si>
  <si>
    <t>Less Rebates, Discounts and Applicable Credits (Enter as a negative number)</t>
  </si>
  <si>
    <t>A la Carte Meal Equivalents</t>
  </si>
  <si>
    <t>Commodity Usage</t>
  </si>
  <si>
    <t>A la carte revenue</t>
  </si>
  <si>
    <t>Adult meal revenue</t>
  </si>
  <si>
    <t>Reimbursable Meals</t>
  </si>
  <si>
    <t>Total Meals</t>
  </si>
  <si>
    <t>Performance Based reimb.</t>
  </si>
  <si>
    <t>Federal reimb. - free, high lunch</t>
  </si>
  <si>
    <t>Federal reimb. - free, low lunch</t>
  </si>
  <si>
    <t>State reimb. - free, lunch</t>
  </si>
  <si>
    <t>Total</t>
  </si>
  <si>
    <t>Meal Equivalents</t>
  </si>
  <si>
    <t>Direct Costs (Must itemize)</t>
  </si>
  <si>
    <t>Indirect Costs (Must Itemize)</t>
  </si>
  <si>
    <t>Site Name</t>
  </si>
  <si>
    <t>Other</t>
  </si>
  <si>
    <t>Hourly Rate</t>
  </si>
  <si>
    <t>Daily Hours</t>
  </si>
  <si>
    <t># of Days Paid</t>
  </si>
  <si>
    <t>Total Wages</t>
  </si>
  <si>
    <t>Grand Total</t>
  </si>
  <si>
    <t>MUST EQUAL POC</t>
  </si>
  <si>
    <t>PLACE AN X IN THE APPROPRIATE BOXES</t>
  </si>
  <si>
    <t>Single</t>
  </si>
  <si>
    <t>Single +1</t>
  </si>
  <si>
    <t>Family</t>
  </si>
  <si>
    <t>Dental</t>
  </si>
  <si>
    <t>Disability</t>
  </si>
  <si>
    <t>Hospitalization</t>
  </si>
  <si>
    <t>Life</t>
  </si>
  <si>
    <t>Longevity or Annuity</t>
  </si>
  <si>
    <t>Retirement</t>
  </si>
  <si>
    <t>Social Security</t>
  </si>
  <si>
    <t>Unemployment</t>
  </si>
  <si>
    <t>Vision</t>
  </si>
  <si>
    <t>Workman's Comp</t>
  </si>
  <si>
    <t>Total Fringe Benefits</t>
  </si>
  <si>
    <t>Other Costs included in the RFP (Section Q) required of the FSMC by the SFA (Must Itemize)</t>
  </si>
  <si>
    <t>Direct Costs (Continued)</t>
  </si>
  <si>
    <t>Fringe Benefits to be completed by SFA for SFA Staff</t>
  </si>
  <si>
    <t>Labor to be completed by SFA for SFA Staff</t>
  </si>
  <si>
    <t>REVENUE</t>
  </si>
  <si>
    <t xml:space="preserve">   A la Carte Sales</t>
  </si>
  <si>
    <t>Reimbursements</t>
  </si>
  <si>
    <t>To be completed by SFA (if applicable)</t>
  </si>
  <si>
    <t xml:space="preserve">      Telephone, including Mobile and Internet</t>
  </si>
  <si>
    <t xml:space="preserve">      Tickets, tokens</t>
  </si>
  <si>
    <t xml:space="preserve">      Trash Removal and Pest Control</t>
  </si>
  <si>
    <t xml:space="preserve">      Uniforms, Linens, and Laundry</t>
  </si>
  <si>
    <t xml:space="preserve">      Vending Rental</t>
  </si>
  <si>
    <t xml:space="preserve">      Wellness Programs and materials</t>
  </si>
  <si>
    <t xml:space="preserve">      Accounting</t>
  </si>
  <si>
    <t xml:space="preserve">      Background Checks, Fingerprinting, and/or Drug Testing</t>
  </si>
  <si>
    <t xml:space="preserve">      China, Silverware, Glassware</t>
  </si>
  <si>
    <t xml:space="preserve">      Cleaning and Janitorial Supplies</t>
  </si>
  <si>
    <t xml:space="preserve">      Computer and Technology</t>
  </si>
  <si>
    <t xml:space="preserve">      Courier Services (Air &amp; Ground)</t>
  </si>
  <si>
    <t xml:space="preserve">      Dues/Subscriptions</t>
  </si>
  <si>
    <t xml:space="preserve">      Employee Meals</t>
  </si>
  <si>
    <t xml:space="preserve">      Employee Recruitment and Advertising</t>
  </si>
  <si>
    <t xml:space="preserve">      Equipment Depreciation/Rental/Buy Back Investment</t>
  </si>
  <si>
    <t xml:space="preserve">      Equipment Maintenance</t>
  </si>
  <si>
    <t xml:space="preserve">      Equipment Repairs</t>
  </si>
  <si>
    <t xml:space="preserve">      Equipment Replacement - Expendable</t>
  </si>
  <si>
    <t xml:space="preserve">      Licenses and/or Permits</t>
  </si>
  <si>
    <t xml:space="preserve">      Office Supplies and Printing</t>
  </si>
  <si>
    <t xml:space="preserve">      Paper Products and Disposable Supplies</t>
  </si>
  <si>
    <t xml:space="preserve">      Payroll Processing</t>
  </si>
  <si>
    <t xml:space="preserve">      Performance Bond</t>
  </si>
  <si>
    <t xml:space="preserve">      POS Systems, Support and Service</t>
  </si>
  <si>
    <t xml:space="preserve">      Postage</t>
  </si>
  <si>
    <t xml:space="preserve">      Promotional Materials (Program Specific)</t>
  </si>
  <si>
    <t xml:space="preserve">      Smallware/Replacement Wares</t>
  </si>
  <si>
    <t xml:space="preserve">      Staff Training and Certification</t>
  </si>
  <si>
    <t xml:space="preserve">      Storage Costs (Food and/or supplies)</t>
  </si>
  <si>
    <t xml:space="preserve">      Taxes (sales and other)</t>
  </si>
  <si>
    <t>SFA:</t>
  </si>
  <si>
    <t xml:space="preserve">      Car/Truck Rental and/or Mileage</t>
  </si>
  <si>
    <t xml:space="preserve">      Freight and Delivery Charges</t>
  </si>
  <si>
    <t>FSMC:</t>
  </si>
  <si>
    <t>Total FSMC Cost Per Meal</t>
  </si>
  <si>
    <t xml:space="preserve"> FIXED PRICE CONTRACT</t>
  </si>
  <si>
    <t>NUMBER OF MEALS</t>
  </si>
  <si>
    <t>COST/MEAL</t>
  </si>
  <si>
    <t xml:space="preserve">      Enter the amounts of food and milk purchased and received.  Include the Commodity</t>
  </si>
  <si>
    <t xml:space="preserve">      Distribution Assessment Fee, Commodity Value and Bonus Commodity Value</t>
  </si>
  <si>
    <t xml:space="preserve">      (Do not include rebates, discounts and credits)</t>
  </si>
  <si>
    <t>Subtotal Administrative Fee</t>
  </si>
  <si>
    <t>Subtotal Direct Costs</t>
  </si>
  <si>
    <t>Subtotal Labor and Benefits</t>
  </si>
  <si>
    <t>Less: All costs related to Special Functions (enter as a negative number)</t>
  </si>
  <si>
    <t>Commodity</t>
  </si>
  <si>
    <t xml:space="preserve">      SFA Labor Costs (must equal to grand total on Attachment FP 6)</t>
  </si>
  <si>
    <t xml:space="preserve">      SFA Fringe Costs (must equal to grand total on Attachment FP 7)</t>
  </si>
  <si>
    <t>(Attachment FP3)</t>
  </si>
  <si>
    <t>School Food Authority</t>
  </si>
  <si>
    <t>Contract Begin Date</t>
  </si>
  <si>
    <t>Contract End Date</t>
  </si>
  <si>
    <t>Days of Service</t>
  </si>
  <si>
    <t>COST PER MEAL</t>
  </si>
  <si>
    <t>TOTAL COST</t>
  </si>
  <si>
    <t>Subtotal Other Costs</t>
  </si>
  <si>
    <t>Subtotal Indirect Costs</t>
  </si>
  <si>
    <t xml:space="preserve">   A la Carte Sales </t>
  </si>
  <si>
    <t>Vending Sales</t>
  </si>
  <si>
    <t>Vending Machine Sales</t>
  </si>
  <si>
    <t>Cost per meal x meals</t>
  </si>
  <si>
    <t>Special Functions</t>
  </si>
  <si>
    <t>Projected Total Meals:</t>
  </si>
  <si>
    <t>Position</t>
  </si>
  <si>
    <t>Worksheet must accurately reflect any and all employees employed by the FSMC</t>
  </si>
  <si>
    <t>Worksheet must accurately reflect any and all employees employed by the SFA</t>
  </si>
  <si>
    <t>SFA Site Listing</t>
  </si>
  <si>
    <t>General Data and Services to be Provided</t>
  </si>
  <si>
    <t>Address</t>
  </si>
  <si>
    <r>
      <t xml:space="preserve">Grade Levels </t>
    </r>
    <r>
      <rPr>
        <vertAlign val="superscript"/>
        <sz val="10"/>
        <rFont val="Times New Roman"/>
        <family val="1"/>
      </rPr>
      <t>1</t>
    </r>
  </si>
  <si>
    <r>
      <t xml:space="preserve">Self-Prep or Satellite </t>
    </r>
    <r>
      <rPr>
        <vertAlign val="superscript"/>
        <sz val="10"/>
        <rFont val="Times New Roman"/>
        <family val="1"/>
      </rPr>
      <t>2</t>
    </r>
  </si>
  <si>
    <t># of Serving Periods (Lunch)</t>
  </si>
  <si>
    <t>Meal Service Times</t>
  </si>
  <si>
    <t>Services to be Provided</t>
  </si>
  <si>
    <t># of Serving Days</t>
  </si>
  <si>
    <t>After School Snack</t>
  </si>
  <si>
    <t>Special Milk Program</t>
  </si>
  <si>
    <t>Afterschool Snack</t>
  </si>
  <si>
    <r>
      <t xml:space="preserve">Meal </t>
    </r>
    <r>
      <rPr>
        <vertAlign val="superscript"/>
        <sz val="10"/>
        <rFont val="Times New Roman"/>
        <family val="1"/>
      </rPr>
      <t>3</t>
    </r>
  </si>
  <si>
    <t>Offer vs. Serve</t>
  </si>
  <si>
    <t>A la Carte</t>
  </si>
  <si>
    <t>Adult Meals</t>
  </si>
  <si>
    <t>Pre-K and/or Kindergarten</t>
  </si>
  <si>
    <r>
      <t xml:space="preserve">1 </t>
    </r>
    <r>
      <rPr>
        <b/>
        <sz val="12"/>
        <rFont val="Times New Roman"/>
        <family val="1"/>
      </rPr>
      <t xml:space="preserve"> List grade groups that have access to meal service</t>
    </r>
  </si>
  <si>
    <r>
      <t>2</t>
    </r>
    <r>
      <rPr>
        <b/>
        <sz val="12"/>
        <rFont val="Times New Roman"/>
        <family val="1"/>
      </rPr>
      <t xml:space="preserve">  Indicate if site prepares meals on site (Self-Prep (SP)) or if the meals are satellited in bulk (BK)</t>
    </r>
  </si>
  <si>
    <r>
      <t>3</t>
    </r>
    <r>
      <rPr>
        <b/>
        <sz val="12"/>
        <rFont val="Times New Roman"/>
        <family val="1"/>
      </rPr>
      <t xml:space="preserve"> A reimbursable meal is to be offered that meets the standard established with the menus included as part of this proposal</t>
    </r>
  </si>
  <si>
    <t>Attachments</t>
  </si>
  <si>
    <t>(Attachment CR3)</t>
  </si>
  <si>
    <t>Section 1 - Actualy "In-School" Revenue</t>
  </si>
  <si>
    <t>Reduced Price</t>
  </si>
  <si>
    <t>Total "In-School" Revenue</t>
  </si>
  <si>
    <r>
      <rPr>
        <b/>
        <sz val="12"/>
        <rFont val="Times New Roman"/>
        <family val="1"/>
      </rPr>
      <t>To be completed by SFA</t>
    </r>
    <r>
      <rPr>
        <sz val="12"/>
        <rFont val="Times New Roman"/>
        <family val="1"/>
      </rPr>
      <t xml:space="preserve">  (include SSO Reimbursements, if applicable)</t>
    </r>
  </si>
  <si>
    <t>Section 2 - Federal Reimbursements</t>
  </si>
  <si>
    <t>Section 3 - State Reimbursements</t>
  </si>
  <si>
    <t>Section 4 - Other Income</t>
  </si>
  <si>
    <r>
      <rPr>
        <b/>
        <sz val="12"/>
        <rFont val="Times New Roman"/>
        <family val="1"/>
      </rPr>
      <t>To be completed by SFA</t>
    </r>
    <r>
      <rPr>
        <sz val="12"/>
        <rFont val="Times New Roman"/>
        <family val="1"/>
      </rPr>
      <t xml:space="preserve"> </t>
    </r>
  </si>
  <si>
    <t>Total Other Income</t>
  </si>
  <si>
    <t>Revenue Summary</t>
  </si>
  <si>
    <t xml:space="preserve">  Total Other Income</t>
  </si>
  <si>
    <t>Section 5 - Meal Equivalents</t>
  </si>
  <si>
    <t xml:space="preserve">  Total "In-School Revenue"</t>
  </si>
  <si>
    <t>Section 6 - SFA Costs</t>
  </si>
  <si>
    <t>Section 7 - FSMC Costs</t>
  </si>
  <si>
    <r>
      <t xml:space="preserve">Administrative Fee </t>
    </r>
    <r>
      <rPr>
        <b/>
        <vertAlign val="superscript"/>
        <sz val="12"/>
        <rFont val="Times New Roman"/>
        <family val="1"/>
      </rPr>
      <t>1</t>
    </r>
  </si>
  <si>
    <t>(Cannot include any costs already covered in other categories)</t>
  </si>
  <si>
    <r>
      <t xml:space="preserve">1 </t>
    </r>
    <r>
      <rPr>
        <b/>
        <sz val="12"/>
        <rFont val="Times New Roman"/>
        <family val="1"/>
      </rPr>
      <t>Documentation must be provided outlining all methodologies used to calucate the Administrative Fees on FP9.</t>
    </r>
  </si>
  <si>
    <t>Section 7 - FSMC Costs (continued)</t>
  </si>
  <si>
    <t>Subtotal FSMC Cost Per Meal</t>
  </si>
  <si>
    <t>Subtotal SFA Costs</t>
  </si>
  <si>
    <t>FSMC Management Fee</t>
  </si>
  <si>
    <t>Section 8 - Contract Summary</t>
  </si>
  <si>
    <t>SFA Costs</t>
  </si>
  <si>
    <t>Total FSMC Costs</t>
  </si>
  <si>
    <r>
      <t xml:space="preserve">Fact Sheet  </t>
    </r>
    <r>
      <rPr>
        <b/>
        <vertAlign val="superscript"/>
        <sz val="12"/>
        <rFont val="Times New Roman"/>
        <family val="1"/>
      </rPr>
      <t>3</t>
    </r>
    <r>
      <rPr>
        <b/>
        <sz val="12"/>
        <rFont val="Times New Roman"/>
        <family val="1"/>
      </rPr>
      <t xml:space="preserve"> </t>
    </r>
    <r>
      <rPr>
        <b/>
        <sz val="12"/>
        <rFont val="Calibri"/>
        <family val="2"/>
      </rPr>
      <t>→</t>
    </r>
    <r>
      <rPr>
        <b/>
        <sz val="12"/>
        <rFont val="Times New Roman"/>
        <family val="1"/>
      </rPr>
      <t xml:space="preserve">    </t>
    </r>
  </si>
  <si>
    <r>
      <t>Guarantee to SFA</t>
    </r>
    <r>
      <rPr>
        <b/>
        <vertAlign val="superscript"/>
        <sz val="12"/>
        <rFont val="Times New Roman"/>
        <family val="1"/>
      </rPr>
      <t xml:space="preserve"> 2</t>
    </r>
  </si>
  <si>
    <r>
      <t xml:space="preserve">2 </t>
    </r>
    <r>
      <rPr>
        <b/>
        <sz val="12"/>
        <rFont val="Times New Roman"/>
        <family val="1"/>
      </rPr>
      <t>Guarantee to SFA - If there is a Guarantee, documentation must be provided outling all formulas, methodologies and contingencies on FP10; regardless of Guarantee amount.</t>
    </r>
  </si>
  <si>
    <t>SPECIAL MILK:</t>
  </si>
  <si>
    <t>Performance Based Reimbursement (if certified):</t>
  </si>
  <si>
    <t>EXPENSES:</t>
  </si>
  <si>
    <t xml:space="preserve">      Insurance (Liability, Workman's Compensation, Vehicle, etc.)</t>
  </si>
  <si>
    <t>Less: All costs related to Catering (enter as a negative number)</t>
  </si>
  <si>
    <t>Special Functions (Internal)</t>
  </si>
  <si>
    <t xml:space="preserve">  Other Income:  Catering (External)</t>
  </si>
  <si>
    <t>Catering</t>
  </si>
  <si>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Add SFSP Cost to Fact Sheet total, if applicable.  Also include in bid total for bonding, if applicable.</t>
    </r>
  </si>
  <si>
    <t xml:space="preserve">  Other Income:  PDE-3086 Agreements (Sponsor to Sponsor)</t>
  </si>
  <si>
    <t>Less: All costs related to PDE-3086 Agreement(s) (enter as a negative number)</t>
  </si>
  <si>
    <t>PDE-3086</t>
  </si>
  <si>
    <r>
      <rPr>
        <b/>
        <vertAlign val="superscript"/>
        <sz val="12"/>
        <rFont val="Times New Roman"/>
        <family val="1"/>
      </rPr>
      <t>3</t>
    </r>
    <r>
      <rPr>
        <b/>
        <sz val="12"/>
        <rFont val="Times New Roman"/>
        <family val="1"/>
      </rPr>
      <t xml:space="preserve"> When entering the Total Contract Cost on the PEARS Fact Sheet, add the CACFP and SFSP Total Cost if applicable.</t>
    </r>
  </si>
  <si>
    <t>Fixed Price Renewal</t>
  </si>
  <si>
    <t>FSMC Renewal Calculations for Fixed Price Contracts</t>
  </si>
  <si>
    <t xml:space="preserve">SFA: </t>
  </si>
  <si>
    <t xml:space="preserve">FSMC: </t>
  </si>
  <si>
    <t>FSMC Expenses</t>
  </si>
  <si>
    <t>Current Year Plus CPI</t>
  </si>
  <si>
    <t>Increase (Decrease) in Expenses</t>
  </si>
  <si>
    <t>Change (%)</t>
  </si>
  <si>
    <t>Cost increase within CPI?</t>
  </si>
  <si>
    <t>SFA Determination</t>
  </si>
  <si>
    <t>Food Costs-Including Commodities</t>
  </si>
  <si>
    <t xml:space="preserve">      FSMC Labor Costs (must equal grand total on Attachment FP4)</t>
  </si>
  <si>
    <t xml:space="preserve">      FSMC Fringe Costs (must equal grand total on Attachment FP5)</t>
  </si>
  <si>
    <t>Other Costs</t>
  </si>
  <si>
    <t xml:space="preserve">      Other Costs included in the RFP (Section Q) required of the FSMC</t>
  </si>
  <si>
    <t>Less: PDE 3086 Agreements (Sponsor to Sponsor)</t>
  </si>
  <si>
    <t>Less: Special Functions</t>
  </si>
  <si>
    <t xml:space="preserve">Administrative Fee* </t>
  </si>
  <si>
    <t>*Administrative Fee may not increase more than the CPI.</t>
  </si>
  <si>
    <t xml:space="preserve">FSMC Management Fee* </t>
  </si>
  <si>
    <t>*Management Fee may not increase more than the CPI.</t>
  </si>
  <si>
    <t>Subtotal</t>
  </si>
  <si>
    <t>Less Rebates, Discounts, and Applicable Credits</t>
  </si>
  <si>
    <t>Guarantee</t>
  </si>
  <si>
    <t>Meal Count</t>
  </si>
  <si>
    <t>Summer Food Service Program (SFSP), (if applicable)</t>
  </si>
  <si>
    <t>AM Snack</t>
  </si>
  <si>
    <t>PM Snack</t>
  </si>
  <si>
    <t>Supper</t>
  </si>
  <si>
    <t>Child and Adult Care Food Program (CACFP), (if applicable)</t>
  </si>
  <si>
    <t>Less: Catering</t>
  </si>
  <si>
    <t>Reference Instructional Document before completing</t>
  </si>
  <si>
    <t>Select whether there is a Guarantee</t>
  </si>
  <si>
    <t>Choose One</t>
  </si>
  <si>
    <t>There is a Guarantee.</t>
  </si>
  <si>
    <t>There is not a Guarantee, nor will there be one optional Renewal years.</t>
  </si>
  <si>
    <t>Consumer Price Index (CPI) for all Urban Consumers, effective January 1, 2020 is:</t>
  </si>
  <si>
    <t>Current Year 2019-20</t>
  </si>
  <si>
    <t>Renewal Year 2020-21</t>
  </si>
  <si>
    <t>SNP Fixed Price</t>
  </si>
  <si>
    <t>SP</t>
  </si>
  <si>
    <t>BK</t>
  </si>
  <si>
    <t>Summer Food Service Program</t>
  </si>
  <si>
    <t>SFSP Projected Operating Costs</t>
  </si>
  <si>
    <t>SFA Instructions:</t>
  </si>
  <si>
    <t xml:space="preserve">  Enter the SFSP Operating Dates.</t>
  </si>
  <si>
    <t xml:space="preserve">  Complete the Estimated Daily Servings and Serving Days Per Summer for each Meal Type.</t>
  </si>
  <si>
    <t>FSMC Instructions:</t>
  </si>
  <si>
    <t xml:space="preserve">  Complete the Price Per Meal for each Meal Type, as applicable.</t>
  </si>
  <si>
    <r>
      <t>SFSP Operating Dates</t>
    </r>
    <r>
      <rPr>
        <b/>
        <vertAlign val="superscript"/>
        <sz val="12"/>
        <rFont val="Times New Roman"/>
        <family val="1"/>
      </rPr>
      <t xml:space="preserve"> 1</t>
    </r>
    <r>
      <rPr>
        <b/>
        <sz val="12"/>
        <rFont val="Times New Roman"/>
        <family val="1"/>
      </rPr>
      <t>:</t>
    </r>
  </si>
  <si>
    <t>The FSMC agrees to supply meals/snacks, inclusive of milk or juice, to the SFA for the prices listed below:</t>
  </si>
  <si>
    <t>Meal Type</t>
  </si>
  <si>
    <t>Estimated Daily Servings</t>
  </si>
  <si>
    <t>Serving Days Per Summer</t>
  </si>
  <si>
    <t>Estimated Total Servings</t>
  </si>
  <si>
    <t>Price Per Meal</t>
  </si>
  <si>
    <t>Estimated Total</t>
  </si>
  <si>
    <r>
      <t xml:space="preserve">Grand Total </t>
    </r>
    <r>
      <rPr>
        <b/>
        <vertAlign val="superscript"/>
        <sz val="12"/>
        <color theme="1"/>
        <rFont val="Times New Roman"/>
        <family val="1"/>
      </rPr>
      <t>2</t>
    </r>
  </si>
  <si>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If SFSP Operating Dates are before 7/1/2020, then the contract must be Fully Executed before start of SFSP.</t>
    </r>
  </si>
  <si>
    <t>Child and Adult Care Food Program</t>
  </si>
  <si>
    <t>CACFP Projected Operating Costs</t>
  </si>
  <si>
    <t>Sponsor Instructions:</t>
  </si>
  <si>
    <t xml:space="preserve">  Indicate whether food will be delivered as Unitized Meals or in Bulk form.</t>
  </si>
  <si>
    <t xml:space="preserve">  Complete the Estimated Daily Servings and Serving Days per Year for each meal type.</t>
  </si>
  <si>
    <t>The FSMC agrees to supply meals/snacks, inclusive of milk, to the SFA for the prices listed below:</t>
  </si>
  <si>
    <t>Unitized or Bulk Form</t>
  </si>
  <si>
    <t>Serving Days Per Year</t>
  </si>
  <si>
    <t>Evening Snack</t>
  </si>
  <si>
    <r>
      <t>Grand Total</t>
    </r>
    <r>
      <rPr>
        <b/>
        <vertAlign val="superscript"/>
        <sz val="12"/>
        <color theme="1"/>
        <rFont val="Times New Roman"/>
        <family val="1"/>
      </rPr>
      <t xml:space="preserve"> 1</t>
    </r>
  </si>
  <si>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Add CACFP Cost to Fact Sheet total, if applicable.  Also include in bid total for bonding, if applicable.</t>
    </r>
  </si>
  <si>
    <t>Unitized</t>
  </si>
  <si>
    <t>Bulk Form</t>
  </si>
  <si>
    <t>School Year 2020-2021</t>
  </si>
  <si>
    <t>National School Lunch Program (NSLP) Reimbursement Rates - 2019-2020</t>
  </si>
  <si>
    <t>Labor to be completed by FSMC for FSMC Staff</t>
  </si>
  <si>
    <t>Fringe Benefits to be completed by FSMC for FSMC Staff</t>
  </si>
  <si>
    <t xml:space="preserve"> SNP Fixed Price</t>
  </si>
  <si>
    <t>Projected Operating Costs</t>
  </si>
  <si>
    <t>Beaty Warren Middle</t>
  </si>
  <si>
    <t>2 East 3rd Avenue, Warren</t>
  </si>
  <si>
    <t>5-8</t>
  </si>
  <si>
    <t>3</t>
  </si>
  <si>
    <t>7:30-8:05</t>
  </si>
  <si>
    <t>11-12:55</t>
  </si>
  <si>
    <t>N/A</t>
  </si>
  <si>
    <t>X</t>
  </si>
  <si>
    <t>Eisenhower Elem</t>
  </si>
  <si>
    <t>3700 Route 957, Russell</t>
  </si>
  <si>
    <t>K-5</t>
  </si>
  <si>
    <t>4</t>
  </si>
  <si>
    <t>7:30-8</t>
  </si>
  <si>
    <t>11-12:30</t>
  </si>
  <si>
    <t>Eisenhower MS/HS</t>
  </si>
  <si>
    <t>6-12</t>
  </si>
  <si>
    <t>7:30-8:10</t>
  </si>
  <si>
    <t>10:53-12:49</t>
  </si>
  <si>
    <t>Sheffield Area Elem</t>
  </si>
  <si>
    <t>6760 Route 6, Sheffield</t>
  </si>
  <si>
    <t>1</t>
  </si>
  <si>
    <t>12:10-12:40</t>
  </si>
  <si>
    <t>Sheffield MS/HS</t>
  </si>
  <si>
    <t>2</t>
  </si>
  <si>
    <t>10:50-12:03</t>
  </si>
  <si>
    <t>Warren Area Elem</t>
  </si>
  <si>
    <t>343 East 5th Ave, Warren</t>
  </si>
  <si>
    <t>K-4</t>
  </si>
  <si>
    <t>10:40-12:55</t>
  </si>
  <si>
    <t>Warren High School</t>
  </si>
  <si>
    <t>345 East 5th Ave., Warren</t>
  </si>
  <si>
    <t>9-12</t>
  </si>
  <si>
    <t>7:30-8:45</t>
  </si>
  <si>
    <t>11:33-12:49</t>
  </si>
  <si>
    <t>Youngsville Elem/MS</t>
  </si>
  <si>
    <t>232 2nd Ave. Youngsville</t>
  </si>
  <si>
    <t>K-8</t>
  </si>
  <si>
    <t>10:55-12:49</t>
  </si>
  <si>
    <t>Youngsville High School</t>
  </si>
  <si>
    <t>227 College St., Youngsville</t>
  </si>
  <si>
    <t>7:30-7:55</t>
  </si>
  <si>
    <t>Afterschool snacks are left in kitchen for non-cafeteria staff to serve</t>
  </si>
  <si>
    <t>Warren County School District</t>
  </si>
  <si>
    <t>The Nutrition Group</t>
  </si>
  <si>
    <t>Corporate Overhead: Business Office Expense</t>
  </si>
  <si>
    <t>Corporate Overhead: Upper Management Expense</t>
  </si>
  <si>
    <t>Corporate Overhead: Support Service Expense</t>
  </si>
  <si>
    <t>07/01/20-08/31/20</t>
  </si>
  <si>
    <t>SFA Approved</t>
  </si>
  <si>
    <t>Warren County S.D.</t>
  </si>
  <si>
    <t>Management Labor Costs</t>
  </si>
  <si>
    <t xml:space="preserve">Central                        </t>
  </si>
  <si>
    <t>ASST FSD</t>
  </si>
  <si>
    <t>FSD</t>
  </si>
  <si>
    <t xml:space="preserve">CLERICAL         </t>
  </si>
  <si>
    <t xml:space="preserve">CATERING         </t>
  </si>
  <si>
    <t/>
  </si>
  <si>
    <t>Warren High</t>
  </si>
  <si>
    <t>WAEC</t>
  </si>
  <si>
    <t>YEMS</t>
  </si>
  <si>
    <t>YHS</t>
  </si>
  <si>
    <t>Beaty</t>
  </si>
  <si>
    <t>Eisenhower</t>
  </si>
  <si>
    <t>Sheffield</t>
  </si>
  <si>
    <t>DIstrict</t>
  </si>
  <si>
    <t>MANAGER</t>
  </si>
  <si>
    <t>BRKFST</t>
  </si>
  <si>
    <t>COOK</t>
  </si>
  <si>
    <t>CAFE WORKER</t>
  </si>
  <si>
    <t>BREAKFAST</t>
  </si>
  <si>
    <t>CAFE WOR</t>
  </si>
  <si>
    <t>SNACK</t>
  </si>
  <si>
    <t>SUBS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</si>
</sst>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* #,##0_);_(* \(#,##0\);_(* &quot;-&quot;??_);_(@_)"/>
    <numFmt numFmtId="166" formatCode="_(* #,##0.0000_);_(* \(#,##0.0000\);_(* &quot;-&quot;??_);_(@_)"/>
    <numFmt numFmtId="167" formatCode="_(&quot;$&quot;* #,##0.000_);_(&quot;$&quot;* \(#,##0.000\);_(&quot;$&quot;* &quot;-&quot;???_);_(@_)"/>
    <numFmt numFmtId="168" formatCode="mm/dd/yy"/>
    <numFmt numFmtId="169" formatCode="_(&quot;$&quot;* #,##0.0000_);_(&quot;$&quot;* \(#,##0.0000\);_(&quot;$&quot;* &quot;-&quot;????_);_(@_)"/>
    <numFmt numFmtId="170" formatCode="&quot;$&quot;#,##0.0000"/>
    <numFmt numFmtId="171" formatCode="_([$$-409]* #,##0.00_);_([$$-409]* \(#,##0.00\);_([$$-409]* &quot;-&quot;??_);_(@_)"/>
    <numFmt numFmtId="172" formatCode="0.000%"/>
    <numFmt numFmtId="173" formatCode="0.0%"/>
    <numFmt numFmtId="174" formatCode="_(&quot;$&quot;* #,##0.0000_);_(&quot;$&quot;* \(#,##0.0000\);_(&quot;$&quot;* &quot;-&quot;??_);_(@_)"/>
    <numFmt numFmtId="175" formatCode="0.000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6"/>
      <name val="Times New Roman"/>
      <family val="1"/>
    </font>
    <font>
      <sz val="16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u val="singleAccounting"/>
      <sz val="12"/>
      <name val="Times New Roman"/>
      <family val="1"/>
    </font>
    <font>
      <u val="doubleAccounting"/>
      <sz val="12"/>
      <name val="Times New Roman"/>
      <family val="1"/>
    </font>
    <font>
      <b/>
      <u val="doubleAccounting"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vertAlign val="superscript"/>
      <sz val="10"/>
      <name val="Times New Roman"/>
      <family val="1"/>
    </font>
    <font>
      <b/>
      <vertAlign val="superscript"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DE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3" fontId="4" fillId="0" borderId="1" xfId="0" applyNumberFormat="1" applyFont="1" applyBorder="1" applyAlignment="1">
      <alignment horizontal="right" wrapText="1"/>
    </xf>
    <xf numFmtId="43" fontId="4" fillId="2" borderId="1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4" xfId="0" applyFont="1" applyBorder="1"/>
    <xf numFmtId="166" fontId="4" fillId="0" borderId="1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left"/>
    </xf>
    <xf numFmtId="0" fontId="4" fillId="0" borderId="6" xfId="0" applyFont="1" applyBorder="1"/>
    <xf numFmtId="0" fontId="3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6" xfId="0" applyBorder="1"/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43" fontId="4" fillId="0" borderId="10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0" xfId="0" applyFont="1" applyBorder="1"/>
    <xf numFmtId="0" fontId="4" fillId="0" borderId="13" xfId="0" applyFont="1" applyBorder="1"/>
    <xf numFmtId="0" fontId="3" fillId="2" borderId="14" xfId="0" applyFont="1" applyFill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2" fontId="4" fillId="0" borderId="16" xfId="0" applyNumberFormat="1" applyFont="1" applyBorder="1" applyAlignment="1">
      <alignment horizontal="center" wrapText="1"/>
    </xf>
    <xf numFmtId="0" fontId="4" fillId="0" borderId="17" xfId="0" applyFont="1" applyBorder="1"/>
    <xf numFmtId="0" fontId="4" fillId="0" borderId="18" xfId="0" applyFont="1" applyBorder="1" applyAlignment="1">
      <alignment horizontal="center" wrapText="1"/>
    </xf>
    <xf numFmtId="0" fontId="4" fillId="0" borderId="18" xfId="0" applyFont="1" applyBorder="1"/>
    <xf numFmtId="0" fontId="4" fillId="0" borderId="19" xfId="0" applyFont="1" applyBorder="1"/>
    <xf numFmtId="0" fontId="9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0" fontId="4" fillId="0" borderId="0" xfId="0" applyFont="1" applyFill="1" applyBorder="1" applyAlignment="1" applyProtection="1">
      <alignment vertical="center"/>
    </xf>
    <xf numFmtId="0" fontId="10" fillId="0" borderId="2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 wrapText="1"/>
    </xf>
    <xf numFmtId="164" fontId="10" fillId="0" borderId="0" xfId="0" applyNumberFormat="1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left" wrapText="1" indent="1"/>
    </xf>
    <xf numFmtId="164" fontId="4" fillId="0" borderId="13" xfId="5" applyNumberFormat="1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left" indent="1"/>
    </xf>
    <xf numFmtId="44" fontId="4" fillId="0" borderId="13" xfId="5" applyNumberFormat="1" applyFont="1" applyFill="1" applyBorder="1" applyAlignment="1" applyProtection="1">
      <alignment vertical="center"/>
      <protection locked="0"/>
    </xf>
    <xf numFmtId="44" fontId="4" fillId="0" borderId="19" xfId="5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Border="1" applyAlignment="1" applyProtection="1">
      <alignment vertical="center"/>
    </xf>
    <xf numFmtId="165" fontId="3" fillId="5" borderId="22" xfId="0" applyNumberFormat="1" applyFont="1" applyFill="1" applyBorder="1" applyAlignment="1" applyProtection="1">
      <alignment horizontal="left" wrapText="1"/>
    </xf>
    <xf numFmtId="164" fontId="3" fillId="5" borderId="22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center" wrapText="1"/>
    </xf>
    <xf numFmtId="165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10" fillId="0" borderId="2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164" fontId="10" fillId="0" borderId="0" xfId="0" applyNumberFormat="1" applyFont="1" applyFill="1" applyBorder="1" applyAlignment="1" applyProtection="1">
      <alignment horizontal="center" vertical="top"/>
    </xf>
    <xf numFmtId="44" fontId="4" fillId="0" borderId="13" xfId="5" applyNumberFormat="1" applyFont="1" applyFill="1" applyBorder="1" applyAlignment="1" applyProtection="1">
      <alignment vertical="center"/>
    </xf>
    <xf numFmtId="44" fontId="4" fillId="0" borderId="19" xfId="5" applyNumberFormat="1" applyFont="1" applyFill="1" applyBorder="1" applyAlignment="1" applyProtection="1">
      <alignment vertical="center"/>
    </xf>
    <xf numFmtId="164" fontId="4" fillId="0" borderId="0" xfId="5" applyNumberFormat="1" applyFont="1" applyFill="1" applyBorder="1" applyAlignment="1" applyProtection="1">
      <alignment vertical="center"/>
    </xf>
    <xf numFmtId="44" fontId="3" fillId="0" borderId="13" xfId="5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44" fontId="3" fillId="0" borderId="19" xfId="5" applyNumberFormat="1" applyFont="1" applyFill="1" applyBorder="1" applyAlignment="1" applyProtection="1">
      <alignment vertical="center"/>
    </xf>
    <xf numFmtId="164" fontId="4" fillId="5" borderId="22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/>
    <xf numFmtId="44" fontId="3" fillId="0" borderId="0" xfId="5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center" vertical="center"/>
    </xf>
    <xf numFmtId="44" fontId="3" fillId="0" borderId="19" xfId="5" applyNumberFormat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/>
    <xf numFmtId="44" fontId="4" fillId="0" borderId="13" xfId="0" applyNumberFormat="1" applyFont="1" applyFill="1" applyBorder="1" applyAlignment="1" applyProtection="1">
      <alignment horizontal="left" vertical="center"/>
    </xf>
    <xf numFmtId="43" fontId="3" fillId="0" borderId="0" xfId="0" applyNumberFormat="1" applyFont="1" applyFill="1" applyBorder="1" applyAlignment="1" applyProtection="1">
      <alignment horizontal="left" vertical="center" wrapText="1"/>
    </xf>
    <xf numFmtId="9" fontId="4" fillId="0" borderId="21" xfId="7" applyFont="1" applyFill="1" applyBorder="1" applyAlignment="1" applyProtection="1"/>
    <xf numFmtId="9" fontId="3" fillId="0" borderId="0" xfId="7" applyFont="1" applyFill="1" applyBorder="1" applyAlignment="1" applyProtection="1">
      <alignment horizontal="left" vertical="center" wrapText="1"/>
    </xf>
    <xf numFmtId="9" fontId="4" fillId="0" borderId="23" xfId="7" applyFont="1" applyFill="1" applyBorder="1" applyAlignment="1" applyProtection="1">
      <alignment horizontal="left" wrapText="1" indent="1"/>
    </xf>
    <xf numFmtId="9" fontId="3" fillId="0" borderId="18" xfId="7" applyFont="1" applyFill="1" applyBorder="1" applyAlignment="1" applyProtection="1">
      <alignment horizontal="left" vertical="center" wrapText="1"/>
    </xf>
    <xf numFmtId="164" fontId="4" fillId="0" borderId="18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left" wrapText="1"/>
    </xf>
    <xf numFmtId="0" fontId="3" fillId="0" borderId="26" xfId="0" applyFont="1" applyFill="1" applyBorder="1" applyAlignment="1" applyProtection="1">
      <alignment horizontal="left"/>
    </xf>
    <xf numFmtId="44" fontId="3" fillId="0" borderId="27" xfId="0" applyNumberFormat="1" applyFont="1" applyFill="1" applyBorder="1" applyAlignment="1" applyProtection="1">
      <alignment horizontal="center"/>
    </xf>
    <xf numFmtId="170" fontId="4" fillId="0" borderId="0" xfId="5" applyNumberFormat="1" applyFont="1" applyFill="1" applyBorder="1" applyAlignment="1" applyProtection="1">
      <alignment horizontal="right" vertical="center"/>
    </xf>
    <xf numFmtId="170" fontId="4" fillId="0" borderId="0" xfId="5" applyNumberFormat="1" applyFont="1" applyFill="1" applyBorder="1" applyAlignment="1" applyProtection="1">
      <alignment horizontal="left" vertical="center"/>
    </xf>
    <xf numFmtId="44" fontId="3" fillId="0" borderId="0" xfId="0" applyNumberFormat="1" applyFont="1" applyFill="1" applyBorder="1" applyAlignment="1" applyProtection="1">
      <alignment horizontal="right" vertical="center"/>
    </xf>
    <xf numFmtId="165" fontId="4" fillId="0" borderId="0" xfId="0" applyNumberFormat="1" applyFont="1" applyFill="1" applyBorder="1" applyAlignment="1" applyProtection="1">
      <alignment horizontal="left" wrapText="1"/>
    </xf>
    <xf numFmtId="170" fontId="11" fillId="0" borderId="0" xfId="5" applyNumberFormat="1" applyFont="1" applyFill="1" applyBorder="1" applyAlignment="1" applyProtection="1">
      <alignment horizontal="left" vertical="center"/>
    </xf>
    <xf numFmtId="170" fontId="3" fillId="0" borderId="0" xfId="5" applyNumberFormat="1" applyFont="1" applyFill="1" applyBorder="1" applyAlignment="1" applyProtection="1">
      <alignment horizontal="left" vertical="center"/>
    </xf>
    <xf numFmtId="0" fontId="3" fillId="5" borderId="28" xfId="0" applyFont="1" applyFill="1" applyBorder="1" applyAlignment="1" applyProtection="1"/>
    <xf numFmtId="0" fontId="4" fillId="0" borderId="0" xfId="0" applyFont="1" applyFill="1" applyBorder="1" applyAlignment="1">
      <alignment horizontal="left"/>
    </xf>
    <xf numFmtId="44" fontId="4" fillId="0" borderId="13" xfId="5" applyFont="1" applyFill="1" applyBorder="1" applyAlignment="1" applyProtection="1">
      <alignment vertical="center"/>
    </xf>
    <xf numFmtId="0" fontId="3" fillId="0" borderId="9" xfId="0" applyFont="1" applyBorder="1" applyAlignment="1">
      <alignment horizontal="left" wrapText="1"/>
    </xf>
    <xf numFmtId="164" fontId="4" fillId="0" borderId="0" xfId="0" applyNumberFormat="1" applyFont="1" applyFill="1" applyBorder="1" applyAlignment="1" applyProtection="1">
      <alignment horizontal="right" vertical="center"/>
    </xf>
    <xf numFmtId="164" fontId="3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</xf>
    <xf numFmtId="167" fontId="3" fillId="0" borderId="0" xfId="0" applyNumberFormat="1" applyFont="1" applyFill="1" applyBorder="1" applyAlignment="1" applyProtection="1">
      <alignment vertical="center"/>
    </xf>
    <xf numFmtId="44" fontId="3" fillId="0" borderId="25" xfId="5" applyNumberFormat="1" applyFont="1" applyFill="1" applyBorder="1" applyAlignment="1" applyProtection="1">
      <alignment vertical="center"/>
    </xf>
    <xf numFmtId="167" fontId="4" fillId="0" borderId="0" xfId="0" applyNumberFormat="1" applyFont="1" applyFill="1" applyBorder="1" applyAlignment="1" applyProtection="1">
      <alignment vertical="center"/>
    </xf>
    <xf numFmtId="165" fontId="3" fillId="0" borderId="18" xfId="0" applyNumberFormat="1" applyFont="1" applyFill="1" applyBorder="1" applyAlignment="1" applyProtection="1">
      <alignment horizontal="left" wrapText="1"/>
    </xf>
    <xf numFmtId="169" fontId="4" fillId="0" borderId="13" xfId="0" applyNumberFormat="1" applyFont="1" applyFill="1" applyBorder="1" applyProtection="1">
      <protection locked="0"/>
    </xf>
    <xf numFmtId="169" fontId="4" fillId="0" borderId="30" xfId="0" applyNumberFormat="1" applyFont="1" applyFill="1" applyBorder="1" applyProtection="1">
      <protection locked="0"/>
    </xf>
    <xf numFmtId="169" fontId="4" fillId="0" borderId="19" xfId="0" applyNumberFormat="1" applyFont="1" applyFill="1" applyBorder="1" applyProtection="1">
      <protection locked="0"/>
    </xf>
    <xf numFmtId="44" fontId="10" fillId="0" borderId="13" xfId="5" applyFont="1" applyFill="1" applyBorder="1" applyAlignment="1" applyProtection="1">
      <alignment horizontal="center" vertical="top"/>
    </xf>
    <xf numFmtId="169" fontId="3" fillId="0" borderId="13" xfId="0" applyNumberFormat="1" applyFont="1" applyFill="1" applyBorder="1" applyProtection="1">
      <protection locked="0"/>
    </xf>
    <xf numFmtId="0" fontId="4" fillId="0" borderId="0" xfId="0" applyFont="1" applyFill="1" applyBorder="1" applyAlignment="1" applyProtection="1"/>
    <xf numFmtId="44" fontId="3" fillId="0" borderId="13" xfId="5" applyFont="1" applyFill="1" applyBorder="1" applyAlignment="1" applyProtection="1">
      <alignment horizontal="center" vertical="top" wrapText="1"/>
    </xf>
    <xf numFmtId="44" fontId="3" fillId="0" borderId="0" xfId="5" applyNumberFormat="1" applyFont="1" applyFill="1" applyBorder="1" applyAlignment="1" applyProtection="1"/>
    <xf numFmtId="0" fontId="4" fillId="0" borderId="21" xfId="0" applyFont="1" applyFill="1" applyBorder="1" applyAlignment="1" applyProtection="1">
      <alignment horizontal="left"/>
    </xf>
    <xf numFmtId="44" fontId="4" fillId="0" borderId="0" xfId="5" applyNumberFormat="1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44" fontId="4" fillId="0" borderId="13" xfId="0" applyNumberFormat="1" applyFont="1" applyFill="1" applyBorder="1" applyAlignment="1" applyProtection="1">
      <alignment vertical="center"/>
    </xf>
    <xf numFmtId="44" fontId="4" fillId="0" borderId="0" xfId="0" applyNumberFormat="1" applyFont="1" applyFill="1" applyBorder="1" applyAlignment="1" applyProtection="1">
      <alignment vertical="center"/>
    </xf>
    <xf numFmtId="170" fontId="4" fillId="0" borderId="31" xfId="5" applyNumberFormat="1" applyFont="1" applyFill="1" applyBorder="1" applyAlignment="1" applyProtection="1">
      <alignment horizontal="right" vertical="center"/>
    </xf>
    <xf numFmtId="165" fontId="3" fillId="0" borderId="31" xfId="0" applyNumberFormat="1" applyFont="1" applyFill="1" applyBorder="1" applyAlignment="1" applyProtection="1">
      <alignment horizontal="left" wrapText="1"/>
    </xf>
    <xf numFmtId="0" fontId="10" fillId="0" borderId="21" xfId="0" applyFont="1" applyFill="1" applyBorder="1" applyAlignment="1" applyProtection="1">
      <alignment horizontal="left" vertical="center"/>
    </xf>
    <xf numFmtId="44" fontId="3" fillId="0" borderId="13" xfId="5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left" vertical="center"/>
    </xf>
    <xf numFmtId="44" fontId="4" fillId="0" borderId="30" xfId="5" applyFont="1" applyFill="1" applyBorder="1" applyAlignment="1" applyProtection="1">
      <alignment vertical="center"/>
    </xf>
    <xf numFmtId="44" fontId="4" fillId="0" borderId="0" xfId="5" applyNumberFormat="1" applyFont="1" applyFill="1" applyBorder="1" applyAlignment="1" applyProtection="1">
      <alignment vertical="center"/>
      <protection locked="0"/>
    </xf>
    <xf numFmtId="44" fontId="4" fillId="0" borderId="0" xfId="0" applyNumberFormat="1" applyFont="1" applyFill="1" applyBorder="1" applyAlignment="1" applyProtection="1">
      <alignment vertical="center"/>
      <protection locked="0"/>
    </xf>
    <xf numFmtId="44" fontId="4" fillId="0" borderId="0" xfId="5" applyNumberFormat="1" applyFont="1" applyFill="1" applyBorder="1" applyAlignment="1" applyProtection="1">
      <alignment vertical="center"/>
    </xf>
    <xf numFmtId="44" fontId="4" fillId="0" borderId="13" xfId="5" applyNumberFormat="1" applyFont="1" applyFill="1" applyBorder="1" applyAlignment="1" applyProtection="1">
      <alignment vertical="top"/>
    </xf>
    <xf numFmtId="44" fontId="3" fillId="5" borderId="32" xfId="5" applyNumberFormat="1" applyFont="1" applyFill="1" applyBorder="1" applyAlignment="1" applyProtection="1">
      <alignment vertical="center"/>
    </xf>
    <xf numFmtId="44" fontId="4" fillId="0" borderId="0" xfId="5" applyNumberFormat="1" applyFont="1" applyFill="1" applyBorder="1" applyAlignment="1" applyProtection="1">
      <alignment vertical="top"/>
    </xf>
    <xf numFmtId="44" fontId="3" fillId="0" borderId="0" xfId="5" applyNumberFormat="1" applyFont="1" applyFill="1" applyBorder="1" applyAlignment="1" applyProtection="1">
      <alignment vertical="center"/>
    </xf>
    <xf numFmtId="44" fontId="4" fillId="0" borderId="13" xfId="5" applyNumberFormat="1" applyFont="1" applyFill="1" applyBorder="1" applyAlignment="1" applyProtection="1">
      <alignment vertical="center" wrapText="1"/>
      <protection locked="0"/>
    </xf>
    <xf numFmtId="44" fontId="4" fillId="0" borderId="30" xfId="5" applyNumberFormat="1" applyFont="1" applyFill="1" applyBorder="1" applyAlignment="1" applyProtection="1">
      <alignment vertical="center" wrapText="1"/>
      <protection locked="0"/>
    </xf>
    <xf numFmtId="44" fontId="3" fillId="0" borderId="13" xfId="5" applyNumberFormat="1" applyFont="1" applyFill="1" applyBorder="1" applyAlignment="1" applyProtection="1">
      <alignment vertical="center" wrapText="1"/>
    </xf>
    <xf numFmtId="0" fontId="4" fillId="0" borderId="22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Fill="1" applyBorder="1" applyAlignment="1" applyProtection="1">
      <alignment horizontal="center" vertical="center"/>
    </xf>
    <xf numFmtId="41" fontId="4" fillId="0" borderId="0" xfId="3" applyNumberFormat="1" applyFont="1" applyFill="1" applyBorder="1" applyAlignment="1" applyProtection="1">
      <alignment vertical="center"/>
      <protection locked="0"/>
    </xf>
    <xf numFmtId="41" fontId="4" fillId="0" borderId="18" xfId="3" applyNumberFormat="1" applyFont="1" applyFill="1" applyBorder="1" applyAlignment="1" applyProtection="1">
      <alignment vertical="center"/>
      <protection locked="0"/>
    </xf>
    <xf numFmtId="41" fontId="3" fillId="0" borderId="0" xfId="3" applyNumberFormat="1" applyFont="1" applyFill="1" applyBorder="1" applyAlignment="1" applyProtection="1">
      <alignment vertical="center"/>
    </xf>
    <xf numFmtId="41" fontId="4" fillId="0" borderId="0" xfId="3" applyNumberFormat="1" applyFont="1" applyFill="1" applyBorder="1" applyAlignment="1" applyProtection="1">
      <alignment vertical="center"/>
    </xf>
    <xf numFmtId="41" fontId="3" fillId="0" borderId="29" xfId="3" applyNumberFormat="1" applyFont="1" applyFill="1" applyBorder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5" borderId="22" xfId="0" applyNumberFormat="1" applyFont="1" applyFill="1" applyBorder="1" applyAlignment="1" applyProtection="1">
      <alignment horizontal="left" wrapText="1"/>
    </xf>
    <xf numFmtId="41" fontId="4" fillId="0" borderId="0" xfId="3" applyNumberFormat="1" applyFont="1" applyFill="1" applyBorder="1" applyAlignment="1" applyProtection="1">
      <alignment vertical="top"/>
    </xf>
    <xf numFmtId="41" fontId="3" fillId="0" borderId="0" xfId="3" applyNumberFormat="1" applyFont="1" applyFill="1" applyBorder="1" applyAlignment="1" applyProtection="1">
      <alignment vertical="center"/>
      <protection locked="0"/>
    </xf>
    <xf numFmtId="41" fontId="3" fillId="5" borderId="22" xfId="0" applyNumberFormat="1" applyFont="1" applyFill="1" applyBorder="1" applyAlignment="1" applyProtection="1">
      <alignment horizontal="left"/>
    </xf>
    <xf numFmtId="41" fontId="4" fillId="0" borderId="0" xfId="0" applyNumberFormat="1" applyFont="1" applyFill="1" applyBorder="1" applyAlignment="1" applyProtection="1">
      <alignment vertical="center"/>
    </xf>
    <xf numFmtId="44" fontId="23" fillId="3" borderId="5" xfId="1" applyNumberFormat="1" applyFont="1" applyBorder="1" applyAlignment="1">
      <alignment horizontal="center"/>
    </xf>
    <xf numFmtId="44" fontId="23" fillId="3" borderId="5" xfId="1" applyNumberFormat="1" applyFont="1" applyBorder="1" applyAlignment="1">
      <alignment horizontal="center" wrapText="1"/>
    </xf>
    <xf numFmtId="0" fontId="23" fillId="3" borderId="5" xfId="1" applyFont="1" applyBorder="1" applyAlignment="1">
      <alignment horizontal="center" wrapText="1"/>
    </xf>
    <xf numFmtId="0" fontId="4" fillId="0" borderId="5" xfId="0" applyFont="1" applyBorder="1" applyProtection="1">
      <protection locked="0"/>
    </xf>
    <xf numFmtId="44" fontId="4" fillId="0" borderId="5" xfId="5" applyFont="1" applyBorder="1" applyProtection="1">
      <protection locked="0"/>
    </xf>
    <xf numFmtId="43" fontId="4" fillId="0" borderId="5" xfId="0" applyNumberFormat="1" applyFont="1" applyBorder="1" applyProtection="1">
      <protection locked="0"/>
    </xf>
    <xf numFmtId="0" fontId="4" fillId="0" borderId="0" xfId="0" applyFont="1" applyBorder="1" applyAlignment="1">
      <alignment horizontal="center" textRotation="180"/>
    </xf>
    <xf numFmtId="44" fontId="4" fillId="0" borderId="0" xfId="5" applyFont="1"/>
    <xf numFmtId="0" fontId="4" fillId="0" borderId="0" xfId="0" applyFont="1" applyFill="1"/>
    <xf numFmtId="0" fontId="4" fillId="0" borderId="33" xfId="0" applyFont="1" applyFill="1" applyBorder="1" applyAlignment="1">
      <alignment horizontal="left"/>
    </xf>
    <xf numFmtId="0" fontId="3" fillId="0" borderId="0" xfId="0" applyFont="1"/>
    <xf numFmtId="44" fontId="13" fillId="0" borderId="0" xfId="0" applyNumberFormat="1" applyFont="1" applyFill="1" applyBorder="1" applyAlignment="1">
      <alignment horizontal="center"/>
    </xf>
    <xf numFmtId="169" fontId="14" fillId="6" borderId="32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6" borderId="23" xfId="0" applyFont="1" applyFill="1" applyBorder="1"/>
    <xf numFmtId="0" fontId="3" fillId="0" borderId="28" xfId="0" applyFont="1" applyBorder="1" applyAlignment="1">
      <alignment horizontal="left" vertical="center"/>
    </xf>
    <xf numFmtId="44" fontId="3" fillId="6" borderId="34" xfId="5" applyFont="1" applyFill="1" applyBorder="1" applyAlignment="1">
      <alignment horizontal="right" vertical="center"/>
    </xf>
    <xf numFmtId="44" fontId="3" fillId="6" borderId="24" xfId="5" applyFont="1" applyFill="1" applyBorder="1" applyAlignment="1">
      <alignment vertical="center"/>
    </xf>
    <xf numFmtId="0" fontId="4" fillId="6" borderId="29" xfId="0" applyFont="1" applyFill="1" applyBorder="1" applyAlignment="1">
      <alignment vertical="center"/>
    </xf>
    <xf numFmtId="0" fontId="3" fillId="6" borderId="29" xfId="0" applyFont="1" applyFill="1" applyBorder="1" applyAlignment="1">
      <alignment horizontal="center" vertical="center"/>
    </xf>
    <xf numFmtId="44" fontId="4" fillId="6" borderId="18" xfId="5" applyFont="1" applyFill="1" applyBorder="1"/>
    <xf numFmtId="0" fontId="4" fillId="6" borderId="18" xfId="0" applyFont="1" applyFill="1" applyBorder="1"/>
    <xf numFmtId="44" fontId="4" fillId="0" borderId="5" xfId="5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Protection="1"/>
    <xf numFmtId="44" fontId="23" fillId="3" borderId="5" xfId="1" applyNumberFormat="1" applyFont="1" applyBorder="1" applyAlignment="1" applyProtection="1">
      <alignment horizontal="center"/>
    </xf>
    <xf numFmtId="44" fontId="23" fillId="3" borderId="5" xfId="1" applyNumberFormat="1" applyFont="1" applyBorder="1" applyAlignment="1" applyProtection="1">
      <alignment horizontal="center" wrapText="1"/>
    </xf>
    <xf numFmtId="0" fontId="23" fillId="3" borderId="5" xfId="1" applyFont="1" applyBorder="1" applyAlignment="1" applyProtection="1">
      <alignment horizontal="center" wrapText="1"/>
    </xf>
    <xf numFmtId="41" fontId="4" fillId="6" borderId="34" xfId="0" applyNumberFormat="1" applyFont="1" applyFill="1" applyBorder="1" applyAlignment="1" applyProtection="1">
      <alignment vertical="center"/>
      <protection locked="0"/>
    </xf>
    <xf numFmtId="0" fontId="23" fillId="4" borderId="5" xfId="2" applyNumberFormat="1" applyFont="1" applyBorder="1" applyAlignment="1" applyProtection="1">
      <alignment horizontal="center"/>
      <protection locked="0"/>
    </xf>
    <xf numFmtId="44" fontId="4" fillId="0" borderId="5" xfId="0" applyNumberFormat="1" applyFont="1" applyBorder="1" applyProtection="1">
      <protection locked="0"/>
    </xf>
    <xf numFmtId="0" fontId="23" fillId="4" borderId="5" xfId="2" applyNumberFormat="1" applyFont="1" applyBorder="1" applyAlignment="1" applyProtection="1">
      <alignment horizontal="center"/>
      <protection locked="0"/>
    </xf>
    <xf numFmtId="0" fontId="3" fillId="0" borderId="34" xfId="0" applyFont="1" applyBorder="1" applyAlignment="1">
      <alignment horizontal="left" vertical="center"/>
    </xf>
    <xf numFmtId="0" fontId="4" fillId="6" borderId="22" xfId="0" applyFont="1" applyFill="1" applyBorder="1" applyAlignment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44" fontId="24" fillId="4" borderId="5" xfId="2" applyNumberFormat="1" applyFont="1" applyBorder="1" applyAlignment="1" applyProtection="1">
      <alignment horizontal="center" textRotation="90" wrapText="1"/>
    </xf>
    <xf numFmtId="0" fontId="24" fillId="4" borderId="5" xfId="2" applyFont="1" applyBorder="1" applyAlignment="1" applyProtection="1">
      <alignment horizontal="center" textRotation="90" wrapText="1"/>
    </xf>
    <xf numFmtId="0" fontId="24" fillId="4" borderId="5" xfId="2" applyFont="1" applyBorder="1" applyAlignment="1" applyProtection="1">
      <alignment horizontal="center" textRotation="90"/>
    </xf>
    <xf numFmtId="44" fontId="4" fillId="0" borderId="0" xfId="5" applyFont="1" applyProtection="1"/>
    <xf numFmtId="0" fontId="3" fillId="0" borderId="0" xfId="0" applyFont="1" applyProtection="1"/>
    <xf numFmtId="49" fontId="3" fillId="0" borderId="0" xfId="5" applyNumberFormat="1" applyFont="1" applyBorder="1" applyProtection="1"/>
    <xf numFmtId="0" fontId="13" fillId="0" borderId="0" xfId="0" applyFont="1" applyFill="1" applyAlignment="1" applyProtection="1">
      <alignment horizontal="center"/>
    </xf>
    <xf numFmtId="0" fontId="4" fillId="6" borderId="24" xfId="0" applyFont="1" applyFill="1" applyBorder="1"/>
    <xf numFmtId="44" fontId="4" fillId="6" borderId="29" xfId="5" applyFont="1" applyFill="1" applyBorder="1"/>
    <xf numFmtId="0" fontId="4" fillId="6" borderId="29" xfId="0" applyFont="1" applyFill="1" applyBorder="1"/>
    <xf numFmtId="0" fontId="3" fillId="6" borderId="29" xfId="0" applyFont="1" applyFill="1" applyBorder="1"/>
    <xf numFmtId="0" fontId="4" fillId="0" borderId="33" xfId="0" applyFont="1" applyBorder="1" applyAlignment="1" applyProtection="1">
      <alignment horizontal="right"/>
    </xf>
    <xf numFmtId="0" fontId="4" fillId="6" borderId="33" xfId="0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6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49" fontId="4" fillId="0" borderId="0" xfId="5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49" fontId="4" fillId="0" borderId="0" xfId="5" applyNumberFormat="1" applyFont="1" applyBorder="1" applyAlignment="1" applyProtection="1">
      <alignment horizontal="left"/>
    </xf>
    <xf numFmtId="0" fontId="9" fillId="0" borderId="0" xfId="0" applyFont="1" applyProtection="1"/>
    <xf numFmtId="0" fontId="3" fillId="0" borderId="0" xfId="0" applyFont="1" applyAlignment="1" applyProtection="1">
      <alignment horizontal="left"/>
    </xf>
    <xf numFmtId="0" fontId="3" fillId="6" borderId="24" xfId="0" applyFont="1" applyFill="1" applyBorder="1" applyAlignment="1" applyProtection="1">
      <alignment horizontal="left"/>
    </xf>
    <xf numFmtId="0" fontId="3" fillId="6" borderId="29" xfId="0" applyFont="1" applyFill="1" applyBorder="1" applyAlignment="1" applyProtection="1">
      <alignment horizontal="left"/>
    </xf>
    <xf numFmtId="0" fontId="3" fillId="6" borderId="23" xfId="0" applyFont="1" applyFill="1" applyBorder="1" applyProtection="1"/>
    <xf numFmtId="0" fontId="6" fillId="0" borderId="0" xfId="0" applyFont="1"/>
    <xf numFmtId="7" fontId="10" fillId="0" borderId="0" xfId="0" applyNumberFormat="1" applyFont="1" applyFill="1" applyBorder="1" applyProtection="1">
      <protection locked="0"/>
    </xf>
    <xf numFmtId="0" fontId="3" fillId="5" borderId="28" xfId="0" applyFont="1" applyFill="1" applyBorder="1" applyAlignment="1" applyProtection="1">
      <alignment horizontal="left" vertical="center"/>
    </xf>
    <xf numFmtId="41" fontId="3" fillId="5" borderId="22" xfId="0" applyNumberFormat="1" applyFont="1" applyFill="1" applyBorder="1" applyAlignment="1" applyProtection="1">
      <alignment horizontal="left" vertical="center"/>
    </xf>
    <xf numFmtId="164" fontId="4" fillId="5" borderId="22" xfId="0" applyNumberFormat="1" applyFont="1" applyFill="1" applyBorder="1" applyAlignment="1" applyProtection="1">
      <alignment vertical="center"/>
    </xf>
    <xf numFmtId="44" fontId="3" fillId="5" borderId="32" xfId="0" applyNumberFormat="1" applyFont="1" applyFill="1" applyBorder="1" applyAlignment="1" applyProtection="1"/>
    <xf numFmtId="165" fontId="3" fillId="5" borderId="22" xfId="0" applyNumberFormat="1" applyFont="1" applyFill="1" applyBorder="1" applyAlignment="1" applyProtection="1">
      <alignment horizontal="left"/>
    </xf>
    <xf numFmtId="170" fontId="4" fillId="0" borderId="40" xfId="5" applyNumberFormat="1" applyFont="1" applyFill="1" applyBorder="1" applyAlignment="1" applyProtection="1">
      <alignment horizontal="right"/>
    </xf>
    <xf numFmtId="41" fontId="3" fillId="5" borderId="41" xfId="0" applyNumberFormat="1" applyFont="1" applyFill="1" applyBorder="1" applyAlignment="1" applyProtection="1">
      <alignment horizontal="left"/>
    </xf>
    <xf numFmtId="44" fontId="3" fillId="5" borderId="22" xfId="5" applyNumberFormat="1" applyFont="1" applyFill="1" applyBorder="1" applyAlignment="1" applyProtection="1">
      <alignment horizontal="center"/>
    </xf>
    <xf numFmtId="44" fontId="3" fillId="5" borderId="32" xfId="5" applyNumberFormat="1" applyFont="1" applyFill="1" applyBorder="1" applyAlignment="1" applyProtection="1"/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9" fillId="0" borderId="14" xfId="0" applyFont="1" applyFill="1" applyBorder="1" applyProtection="1">
      <protection locked="0"/>
    </xf>
    <xf numFmtId="0" fontId="9" fillId="0" borderId="15" xfId="0" applyFont="1" applyFill="1" applyBorder="1" applyProtection="1">
      <protection locked="0"/>
    </xf>
    <xf numFmtId="166" fontId="4" fillId="2" borderId="1" xfId="0" applyNumberFormat="1" applyFont="1" applyFill="1" applyBorder="1" applyAlignment="1">
      <alignment horizontal="right" wrapText="1"/>
    </xf>
    <xf numFmtId="0" fontId="9" fillId="0" borderId="47" xfId="0" applyFont="1" applyFill="1" applyBorder="1" applyAlignment="1">
      <alignment horizontal="center" vertical="center" textRotation="90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Protection="1">
      <protection locked="0"/>
    </xf>
    <xf numFmtId="0" fontId="9" fillId="0" borderId="47" xfId="0" applyFont="1" applyFill="1" applyBorder="1" applyProtection="1">
      <protection locked="0"/>
    </xf>
    <xf numFmtId="0" fontId="9" fillId="0" borderId="5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textRotation="90" wrapText="1"/>
    </xf>
    <xf numFmtId="0" fontId="9" fillId="0" borderId="47" xfId="0" applyFont="1" applyFill="1" applyBorder="1" applyAlignment="1">
      <alignment vertical="center" textRotation="90"/>
    </xf>
    <xf numFmtId="0" fontId="9" fillId="0" borderId="15" xfId="0" applyFont="1" applyFill="1" applyBorder="1" applyAlignment="1">
      <alignment horizontal="center" vertical="center" textRotation="90"/>
    </xf>
    <xf numFmtId="0" fontId="9" fillId="0" borderId="39" xfId="0" applyFont="1" applyFill="1" applyBorder="1" applyAlignment="1">
      <alignment horizontal="center" vertical="center" textRotation="90"/>
    </xf>
    <xf numFmtId="0" fontId="9" fillId="0" borderId="57" xfId="0" applyFont="1" applyFill="1" applyBorder="1" applyAlignment="1">
      <alignment horizontal="center" vertical="center" textRotation="90"/>
    </xf>
    <xf numFmtId="0" fontId="9" fillId="0" borderId="57" xfId="0" applyFont="1" applyFill="1" applyBorder="1" applyAlignment="1">
      <alignment vertical="center" textRotation="90"/>
    </xf>
    <xf numFmtId="49" fontId="9" fillId="0" borderId="5" xfId="0" applyNumberFormat="1" applyFont="1" applyFill="1" applyBorder="1" applyProtection="1">
      <protection locked="0"/>
    </xf>
    <xf numFmtId="49" fontId="9" fillId="0" borderId="47" xfId="0" applyNumberFormat="1" applyFont="1" applyFill="1" applyBorder="1" applyProtection="1">
      <protection locked="0"/>
    </xf>
    <xf numFmtId="49" fontId="9" fillId="0" borderId="8" xfId="0" applyNumberFormat="1" applyFont="1" applyFill="1" applyBorder="1" applyProtection="1">
      <protection locked="0"/>
    </xf>
    <xf numFmtId="49" fontId="9" fillId="0" borderId="14" xfId="0" applyNumberFormat="1" applyFont="1" applyFill="1" applyBorder="1" applyProtection="1">
      <protection locked="0"/>
    </xf>
    <xf numFmtId="49" fontId="9" fillId="0" borderId="59" xfId="0" applyNumberFormat="1" applyFont="1" applyFill="1" applyBorder="1" applyProtection="1">
      <protection locked="0"/>
    </xf>
    <xf numFmtId="49" fontId="9" fillId="0" borderId="6" xfId="0" applyNumberFormat="1" applyFont="1" applyFill="1" applyBorder="1" applyProtection="1">
      <protection locked="0"/>
    </xf>
    <xf numFmtId="49" fontId="9" fillId="0" borderId="35" xfId="0" applyNumberFormat="1" applyFont="1" applyFill="1" applyBorder="1" applyProtection="1">
      <protection locked="0"/>
    </xf>
    <xf numFmtId="49" fontId="9" fillId="0" borderId="50" xfId="0" applyNumberFormat="1" applyFont="1" applyFill="1" applyBorder="1" applyProtection="1">
      <protection locked="0"/>
    </xf>
    <xf numFmtId="49" fontId="9" fillId="0" borderId="57" xfId="0" applyNumberFormat="1" applyFont="1" applyFill="1" applyBorder="1" applyProtection="1">
      <protection locked="0"/>
    </xf>
    <xf numFmtId="49" fontId="9" fillId="0" borderId="15" xfId="0" applyNumberFormat="1" applyFont="1" applyFill="1" applyBorder="1" applyProtection="1">
      <protection locked="0"/>
    </xf>
    <xf numFmtId="49" fontId="9" fillId="0" borderId="60" xfId="0" applyNumberFormat="1" applyFont="1" applyFill="1" applyBorder="1" applyProtection="1">
      <protection locked="0"/>
    </xf>
    <xf numFmtId="49" fontId="9" fillId="0" borderId="39" xfId="0" applyNumberFormat="1" applyFont="1" applyFill="1" applyBorder="1" applyProtection="1">
      <protection locked="0"/>
    </xf>
    <xf numFmtId="49" fontId="9" fillId="0" borderId="36" xfId="0" applyNumberFormat="1" applyFont="1" applyFill="1" applyBorder="1" applyProtection="1">
      <protection locked="0"/>
    </xf>
    <xf numFmtId="49" fontId="9" fillId="0" borderId="51" xfId="0" applyNumberFormat="1" applyFont="1" applyFill="1" applyBorder="1" applyProtection="1">
      <protection locked="0"/>
    </xf>
    <xf numFmtId="1" fontId="9" fillId="0" borderId="59" xfId="0" applyNumberFormat="1" applyFont="1" applyFill="1" applyBorder="1" applyProtection="1">
      <protection locked="0"/>
    </xf>
    <xf numFmtId="1" fontId="9" fillId="0" borderId="60" xfId="0" applyNumberFormat="1" applyFont="1" applyFill="1" applyBorder="1" applyProtection="1">
      <protection locked="0"/>
    </xf>
    <xf numFmtId="0" fontId="4" fillId="0" borderId="0" xfId="0" applyFont="1" applyFill="1" applyBorder="1" applyProtection="1"/>
    <xf numFmtId="0" fontId="21" fillId="0" borderId="0" xfId="0" applyFont="1" applyFill="1" applyBorder="1" applyProtection="1"/>
    <xf numFmtId="0" fontId="2" fillId="0" borderId="0" xfId="9"/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15" fillId="0" borderId="0" xfId="0" applyFont="1" applyProtection="1"/>
    <xf numFmtId="0" fontId="3" fillId="0" borderId="18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right"/>
    </xf>
    <xf numFmtId="0" fontId="9" fillId="0" borderId="0" xfId="9" applyFont="1"/>
    <xf numFmtId="0" fontId="4" fillId="0" borderId="0" xfId="9" applyFont="1" applyProtection="1"/>
    <xf numFmtId="0" fontId="3" fillId="0" borderId="0" xfId="9" applyFont="1" applyAlignment="1" applyProtection="1">
      <alignment horizontal="right"/>
    </xf>
    <xf numFmtId="0" fontId="3" fillId="0" borderId="0" xfId="9" applyFont="1" applyBorder="1" applyAlignment="1" applyProtection="1">
      <alignment horizontal="right"/>
    </xf>
    <xf numFmtId="0" fontId="15" fillId="0" borderId="0" xfId="9" applyFont="1" applyProtection="1"/>
    <xf numFmtId="0" fontId="15" fillId="0" borderId="0" xfId="9" applyFont="1"/>
    <xf numFmtId="44" fontId="23" fillId="3" borderId="5" xfId="10" applyNumberFormat="1" applyFont="1" applyBorder="1" applyAlignment="1">
      <alignment horizontal="center"/>
    </xf>
    <xf numFmtId="44" fontId="23" fillId="3" borderId="5" xfId="10" applyNumberFormat="1" applyFont="1" applyBorder="1" applyAlignment="1">
      <alignment horizontal="center" wrapText="1"/>
    </xf>
    <xf numFmtId="0" fontId="23" fillId="3" borderId="5" xfId="10" applyFont="1" applyBorder="1" applyAlignment="1">
      <alignment horizontal="center" wrapText="1"/>
    </xf>
    <xf numFmtId="0" fontId="4" fillId="0" borderId="5" xfId="9" applyFont="1" applyBorder="1" applyProtection="1">
      <protection locked="0"/>
    </xf>
    <xf numFmtId="43" fontId="4" fillId="0" borderId="5" xfId="9" applyNumberFormat="1" applyFont="1" applyBorder="1" applyProtection="1">
      <protection locked="0"/>
    </xf>
    <xf numFmtId="0" fontId="15" fillId="0" borderId="0" xfId="9" applyFont="1" applyBorder="1" applyAlignment="1">
      <alignment horizontal="center" textRotation="180"/>
    </xf>
    <xf numFmtId="0" fontId="9" fillId="0" borderId="0" xfId="9" applyFont="1" applyBorder="1" applyAlignment="1">
      <alignment horizontal="center" textRotation="180"/>
    </xf>
    <xf numFmtId="0" fontId="4" fillId="6" borderId="33" xfId="9" applyFont="1" applyFill="1" applyBorder="1" applyAlignment="1" applyProtection="1">
      <alignment horizontal="left"/>
    </xf>
    <xf numFmtId="0" fontId="3" fillId="0" borderId="0" xfId="9" applyFont="1" applyProtection="1"/>
    <xf numFmtId="0" fontId="4" fillId="0" borderId="0" xfId="9" applyFont="1" applyBorder="1" applyAlignment="1" applyProtection="1">
      <alignment horizontal="left"/>
    </xf>
    <xf numFmtId="0" fontId="4" fillId="6" borderId="0" xfId="9" applyFont="1" applyFill="1" applyBorder="1" applyAlignment="1" applyProtection="1">
      <alignment horizontal="left"/>
    </xf>
    <xf numFmtId="0" fontId="15" fillId="0" borderId="0" xfId="9" applyFont="1" applyBorder="1" applyAlignment="1" applyProtection="1">
      <alignment horizontal="left"/>
    </xf>
    <xf numFmtId="49" fontId="15" fillId="0" borderId="0" xfId="5" applyNumberFormat="1" applyFont="1" applyBorder="1" applyAlignment="1" applyProtection="1">
      <alignment horizontal="right"/>
    </xf>
    <xf numFmtId="0" fontId="15" fillId="0" borderId="0" xfId="9" applyFont="1" applyBorder="1" applyAlignment="1" applyProtection="1">
      <alignment horizontal="center"/>
    </xf>
    <xf numFmtId="49" fontId="15" fillId="0" borderId="0" xfId="5" applyNumberFormat="1" applyFont="1" applyBorder="1" applyAlignment="1" applyProtection="1">
      <alignment horizontal="left"/>
    </xf>
    <xf numFmtId="44" fontId="15" fillId="0" borderId="0" xfId="5" applyFont="1" applyProtection="1"/>
    <xf numFmtId="0" fontId="3" fillId="0" borderId="0" xfId="0" applyFont="1" applyAlignment="1"/>
    <xf numFmtId="44" fontId="23" fillId="3" borderId="5" xfId="10" applyNumberFormat="1" applyFont="1" applyBorder="1" applyAlignment="1" applyProtection="1">
      <alignment horizontal="center"/>
    </xf>
    <xf numFmtId="44" fontId="23" fillId="3" borderId="5" xfId="10" applyNumberFormat="1" applyFont="1" applyBorder="1" applyAlignment="1" applyProtection="1">
      <alignment horizontal="center" wrapText="1"/>
    </xf>
    <xf numFmtId="44" fontId="24" fillId="4" borderId="5" xfId="11" applyNumberFormat="1" applyFont="1" applyBorder="1" applyAlignment="1" applyProtection="1">
      <alignment horizontal="center" textRotation="90" wrapText="1"/>
    </xf>
    <xf numFmtId="0" fontId="24" fillId="4" borderId="5" xfId="11" applyFont="1" applyBorder="1" applyAlignment="1" applyProtection="1">
      <alignment horizontal="center" textRotation="90" wrapText="1"/>
    </xf>
    <xf numFmtId="0" fontId="24" fillId="4" borderId="5" xfId="11" applyFont="1" applyBorder="1" applyAlignment="1" applyProtection="1">
      <alignment horizontal="center" textRotation="90"/>
    </xf>
    <xf numFmtId="0" fontId="23" fillId="3" borderId="5" xfId="10" applyFont="1" applyBorder="1" applyAlignment="1" applyProtection="1">
      <alignment horizontal="center" wrapText="1"/>
    </xf>
    <xf numFmtId="0" fontId="25" fillId="4" borderId="5" xfId="11" applyNumberFormat="1" applyFont="1" applyBorder="1" applyAlignment="1" applyProtection="1">
      <alignment horizontal="center"/>
      <protection locked="0"/>
    </xf>
    <xf numFmtId="44" fontId="9" fillId="0" borderId="0" xfId="5" applyFont="1" applyProtection="1"/>
    <xf numFmtId="0" fontId="17" fillId="0" borderId="0" xfId="0" applyFont="1" applyAlignment="1" applyProtection="1">
      <alignment horizontal="right"/>
    </xf>
    <xf numFmtId="49" fontId="17" fillId="0" borderId="0" xfId="5" applyNumberFormat="1" applyFont="1" applyBorder="1" applyProtection="1"/>
    <xf numFmtId="0" fontId="17" fillId="0" borderId="0" xfId="0" applyFont="1" applyBorder="1" applyAlignment="1" applyProtection="1">
      <alignment horizontal="center"/>
    </xf>
    <xf numFmtId="0" fontId="17" fillId="0" borderId="0" xfId="0" applyFont="1" applyAlignment="1" applyProtection="1">
      <alignment horizontal="left"/>
    </xf>
    <xf numFmtId="0" fontId="16" fillId="6" borderId="24" xfId="0" applyFont="1" applyFill="1" applyBorder="1" applyAlignment="1" applyProtection="1">
      <alignment horizontal="left"/>
    </xf>
    <xf numFmtId="0" fontId="16" fillId="6" borderId="29" xfId="0" applyFont="1" applyFill="1" applyBorder="1" applyAlignment="1" applyProtection="1">
      <alignment horizontal="left"/>
    </xf>
    <xf numFmtId="0" fontId="17" fillId="0" borderId="0" xfId="0" applyFont="1" applyProtection="1"/>
    <xf numFmtId="0" fontId="16" fillId="6" borderId="23" xfId="0" applyFont="1" applyFill="1" applyBorder="1" applyProtection="1"/>
    <xf numFmtId="14" fontId="4" fillId="0" borderId="22" xfId="0" applyNumberFormat="1" applyFont="1" applyFill="1" applyBorder="1" applyAlignment="1" applyProtection="1"/>
    <xf numFmtId="0" fontId="5" fillId="0" borderId="0" xfId="0" applyFont="1" applyBorder="1" applyAlignment="1" applyProtection="1"/>
    <xf numFmtId="165" fontId="3" fillId="7" borderId="22" xfId="0" applyNumberFormat="1" applyFont="1" applyFill="1" applyBorder="1" applyAlignment="1" applyProtection="1">
      <alignment horizontal="left" wrapText="1"/>
    </xf>
    <xf numFmtId="164" fontId="4" fillId="7" borderId="22" xfId="0" applyNumberFormat="1" applyFont="1" applyFill="1" applyBorder="1" applyAlignment="1" applyProtection="1"/>
    <xf numFmtId="44" fontId="3" fillId="7" borderId="32" xfId="0" applyNumberFormat="1" applyFont="1" applyFill="1" applyBorder="1" applyAlignment="1" applyProtection="1">
      <alignment vertical="center"/>
    </xf>
    <xf numFmtId="44" fontId="4" fillId="0" borderId="13" xfId="5" applyNumberFormat="1" applyFont="1" applyFill="1" applyBorder="1" applyAlignment="1" applyProtection="1">
      <alignment horizontal="left" vertical="center"/>
    </xf>
    <xf numFmtId="44" fontId="3" fillId="0" borderId="0" xfId="5" applyNumberFormat="1" applyFont="1" applyFill="1" applyBorder="1" applyAlignment="1" applyProtection="1">
      <alignment horizontal="center" vertical="center"/>
    </xf>
    <xf numFmtId="44" fontId="3" fillId="0" borderId="0" xfId="5" applyFont="1" applyFill="1" applyBorder="1" applyAlignment="1" applyProtection="1">
      <alignment vertical="center" wrapText="1"/>
    </xf>
    <xf numFmtId="0" fontId="3" fillId="0" borderId="21" xfId="0" applyFont="1" applyFill="1" applyBorder="1" applyAlignment="1" applyProtection="1">
      <alignment horizontal="left" vertical="center"/>
    </xf>
    <xf numFmtId="44" fontId="3" fillId="0" borderId="13" xfId="5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/>
    </xf>
    <xf numFmtId="164" fontId="4" fillId="0" borderId="13" xfId="0" applyNumberFormat="1" applyFont="1" applyFill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171" fontId="4" fillId="0" borderId="13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4" fillId="0" borderId="21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left" wrapText="1"/>
    </xf>
    <xf numFmtId="0" fontId="10" fillId="0" borderId="21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2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0" fontId="4" fillId="5" borderId="22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/>
    <xf numFmtId="0" fontId="4" fillId="0" borderId="21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44" fontId="3" fillId="0" borderId="13" xfId="5" applyNumberFormat="1" applyFont="1" applyFill="1" applyBorder="1" applyAlignment="1" applyProtection="1">
      <alignment horizontal="center" vertical="center"/>
    </xf>
    <xf numFmtId="44" fontId="4" fillId="0" borderId="0" xfId="5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5" borderId="22" xfId="0" applyFont="1" applyFill="1" applyBorder="1" applyAlignment="1" applyProtection="1">
      <alignment vertical="center"/>
    </xf>
    <xf numFmtId="44" fontId="4" fillId="0" borderId="0" xfId="0" applyNumberFormat="1" applyFont="1" applyFill="1" applyBorder="1" applyAlignment="1" applyProtection="1"/>
    <xf numFmtId="44" fontId="4" fillId="0" borderId="0" xfId="0" applyNumberFormat="1" applyFont="1" applyFill="1" applyAlignment="1" applyProtection="1"/>
    <xf numFmtId="0" fontId="4" fillId="0" borderId="0" xfId="0" applyFont="1" applyFill="1" applyAlignment="1" applyProtection="1"/>
    <xf numFmtId="0" fontId="0" fillId="0" borderId="13" xfId="0" applyBorder="1" applyProtection="1"/>
    <xf numFmtId="0" fontId="4" fillId="0" borderId="18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3" fillId="0" borderId="71" xfId="0" applyFont="1" applyFill="1" applyBorder="1" applyAlignment="1" applyProtection="1">
      <alignment horizontal="left"/>
    </xf>
    <xf numFmtId="0" fontId="3" fillId="0" borderId="40" xfId="0" applyFont="1" applyFill="1" applyBorder="1" applyAlignment="1" applyProtection="1">
      <alignment horizontal="right"/>
    </xf>
    <xf numFmtId="44" fontId="3" fillId="0" borderId="72" xfId="5" applyFont="1" applyFill="1" applyBorder="1" applyAlignment="1" applyProtection="1"/>
    <xf numFmtId="0" fontId="3" fillId="0" borderId="31" xfId="0" applyFont="1" applyFill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horizontal="right" vertical="center"/>
    </xf>
    <xf numFmtId="44" fontId="3" fillId="0" borderId="31" xfId="5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44" fontId="3" fillId="0" borderId="18" xfId="0" applyNumberFormat="1" applyFont="1" applyFill="1" applyBorder="1" applyAlignment="1" applyProtection="1">
      <alignment horizontal="right" vertical="center"/>
    </xf>
    <xf numFmtId="44" fontId="3" fillId="0" borderId="19" xfId="5" applyFont="1" applyFill="1" applyBorder="1" applyAlignment="1" applyProtection="1">
      <alignment vertical="center"/>
    </xf>
    <xf numFmtId="44" fontId="3" fillId="0" borderId="0" xfId="5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left"/>
    </xf>
    <xf numFmtId="0" fontId="4" fillId="0" borderId="13" xfId="0" applyFont="1" applyFill="1" applyBorder="1" applyProtection="1"/>
    <xf numFmtId="0" fontId="10" fillId="0" borderId="21" xfId="0" applyFont="1" applyFill="1" applyBorder="1" applyProtection="1"/>
    <xf numFmtId="0" fontId="10" fillId="0" borderId="13" xfId="0" applyFont="1" applyFill="1" applyBorder="1" applyAlignment="1" applyProtection="1">
      <alignment horizontal="center"/>
    </xf>
    <xf numFmtId="0" fontId="3" fillId="0" borderId="21" xfId="0" applyFont="1" applyFill="1" applyBorder="1" applyProtection="1"/>
    <xf numFmtId="169" fontId="3" fillId="0" borderId="13" xfId="0" applyNumberFormat="1" applyFont="1" applyFill="1" applyBorder="1" applyProtection="1"/>
    <xf numFmtId="169" fontId="4" fillId="0" borderId="13" xfId="0" applyNumberFormat="1" applyFont="1" applyFill="1" applyBorder="1" applyProtection="1"/>
    <xf numFmtId="0" fontId="4" fillId="0" borderId="21" xfId="0" applyFont="1" applyFill="1" applyBorder="1" applyProtection="1"/>
    <xf numFmtId="0" fontId="4" fillId="0" borderId="23" xfId="0" applyFont="1" applyFill="1" applyBorder="1" applyProtection="1"/>
    <xf numFmtId="0" fontId="4" fillId="0" borderId="18" xfId="0" applyFont="1" applyFill="1" applyBorder="1" applyProtection="1"/>
    <xf numFmtId="169" fontId="4" fillId="0" borderId="19" xfId="0" applyNumberFormat="1" applyFont="1" applyFill="1" applyBorder="1" applyProtection="1"/>
    <xf numFmtId="44" fontId="3" fillId="5" borderId="22" xfId="5" applyNumberFormat="1" applyFont="1" applyFill="1" applyBorder="1" applyAlignment="1" applyProtection="1"/>
    <xf numFmtId="169" fontId="3" fillId="5" borderId="32" xfId="5" applyNumberFormat="1" applyFont="1" applyFill="1" applyBorder="1" applyAlignment="1" applyProtection="1"/>
    <xf numFmtId="0" fontId="4" fillId="0" borderId="24" xfId="0" applyFont="1" applyFill="1" applyBorder="1" applyProtection="1"/>
    <xf numFmtId="0" fontId="4" fillId="0" borderId="29" xfId="0" applyFont="1" applyFill="1" applyBorder="1" applyProtection="1"/>
    <xf numFmtId="169" fontId="4" fillId="0" borderId="25" xfId="0" applyNumberFormat="1" applyFont="1" applyFill="1" applyBorder="1" applyProtection="1"/>
    <xf numFmtId="0" fontId="3" fillId="0" borderId="21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18" xfId="0" applyFont="1" applyFill="1" applyBorder="1" applyAlignment="1" applyProtection="1">
      <alignment horizontal="right"/>
    </xf>
    <xf numFmtId="169" fontId="3" fillId="0" borderId="19" xfId="0" applyNumberFormat="1" applyFont="1" applyFill="1" applyBorder="1" applyProtection="1"/>
    <xf numFmtId="169" fontId="3" fillId="0" borderId="0" xfId="0" applyNumberFormat="1" applyFont="1" applyFill="1" applyBorder="1" applyProtection="1"/>
    <xf numFmtId="44" fontId="3" fillId="0" borderId="13" xfId="0" applyNumberFormat="1" applyFont="1" applyBorder="1" applyProtection="1"/>
    <xf numFmtId="3" fontId="11" fillId="0" borderId="0" xfId="0" applyNumberFormat="1" applyFont="1" applyFill="1" applyBorder="1" applyAlignment="1" applyProtection="1">
      <alignment horizontal="right"/>
    </xf>
    <xf numFmtId="0" fontId="3" fillId="0" borderId="2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3" xfId="0" applyNumberFormat="1" applyFont="1" applyFill="1" applyBorder="1" applyProtection="1"/>
    <xf numFmtId="44" fontId="4" fillId="0" borderId="13" xfId="0" applyNumberFormat="1" applyFont="1" applyFill="1" applyBorder="1" applyProtection="1"/>
    <xf numFmtId="44" fontId="12" fillId="0" borderId="13" xfId="0" applyNumberFormat="1" applyFont="1" applyFill="1" applyBorder="1" applyProtection="1"/>
    <xf numFmtId="0" fontId="21" fillId="0" borderId="21" xfId="0" applyFont="1" applyFill="1" applyBorder="1" applyAlignment="1" applyProtection="1">
      <alignment horizontal="left" wrapText="1"/>
    </xf>
    <xf numFmtId="0" fontId="21" fillId="0" borderId="0" xfId="0" applyFont="1" applyFill="1" applyBorder="1" applyAlignment="1" applyProtection="1">
      <alignment horizontal="left" wrapText="1"/>
    </xf>
    <xf numFmtId="164" fontId="3" fillId="0" borderId="0" xfId="0" applyNumberFormat="1" applyFont="1" applyFill="1" applyBorder="1" applyAlignment="1" applyProtection="1">
      <alignment horizontal="left" vertical="center"/>
    </xf>
    <xf numFmtId="0" fontId="4" fillId="0" borderId="19" xfId="0" applyFont="1" applyFill="1" applyBorder="1" applyProtection="1"/>
    <xf numFmtId="0" fontId="3" fillId="0" borderId="0" xfId="0" applyFont="1" applyBorder="1" applyAlignment="1" applyProtection="1">
      <alignment horizontal="right" vertical="center"/>
    </xf>
    <xf numFmtId="164" fontId="3" fillId="0" borderId="18" xfId="0" applyNumberFormat="1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165" fontId="3" fillId="0" borderId="13" xfId="3" applyNumberFormat="1" applyFont="1" applyFill="1" applyBorder="1" applyAlignment="1" applyProtection="1">
      <alignment vertical="center"/>
    </xf>
    <xf numFmtId="44" fontId="4" fillId="0" borderId="13" xfId="0" applyNumberFormat="1" applyFont="1" applyFill="1" applyBorder="1" applyAlignment="1" applyProtection="1">
      <alignment horizontal="left" vertical="center"/>
      <protection locked="0"/>
    </xf>
    <xf numFmtId="44" fontId="4" fillId="0" borderId="13" xfId="5" applyNumberFormat="1" applyFont="1" applyFill="1" applyBorder="1" applyAlignment="1" applyProtection="1">
      <alignment horizontal="left" vertical="center"/>
      <protection locked="0"/>
    </xf>
    <xf numFmtId="43" fontId="4" fillId="0" borderId="13" xfId="3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18" xfId="0" applyFont="1" applyFill="1" applyBorder="1" applyAlignment="1" applyProtection="1">
      <alignment vertical="top" wrapText="1"/>
    </xf>
    <xf numFmtId="14" fontId="4" fillId="0" borderId="18" xfId="0" applyNumberFormat="1" applyFont="1" applyFill="1" applyBorder="1" applyAlignment="1" applyProtection="1"/>
    <xf numFmtId="0" fontId="27" fillId="0" borderId="0" xfId="9" applyFont="1" applyAlignment="1">
      <alignment horizontal="right"/>
    </xf>
    <xf numFmtId="0" fontId="2" fillId="0" borderId="0" xfId="9" applyFont="1" applyAlignment="1">
      <alignment horizontal="right"/>
    </xf>
    <xf numFmtId="0" fontId="2" fillId="0" borderId="0" xfId="9" applyFont="1"/>
    <xf numFmtId="173" fontId="27" fillId="0" borderId="0" xfId="9" applyNumberFormat="1" applyFont="1"/>
    <xf numFmtId="0" fontId="2" fillId="0" borderId="62" xfId="9" applyFont="1" applyBorder="1"/>
    <xf numFmtId="0" fontId="2" fillId="0" borderId="54" xfId="9" applyFont="1" applyBorder="1" applyAlignment="1">
      <alignment horizontal="center" wrapText="1"/>
    </xf>
    <xf numFmtId="0" fontId="2" fillId="0" borderId="55" xfId="9" applyFont="1" applyBorder="1" applyAlignment="1">
      <alignment horizontal="center" wrapText="1"/>
    </xf>
    <xf numFmtId="0" fontId="2" fillId="0" borderId="62" xfId="9" applyFont="1" applyFill="1" applyBorder="1" applyAlignment="1">
      <alignment horizontal="center" wrapText="1"/>
    </xf>
    <xf numFmtId="0" fontId="2" fillId="0" borderId="73" xfId="9" applyFont="1" applyBorder="1" applyAlignment="1">
      <alignment horizontal="center"/>
    </xf>
    <xf numFmtId="0" fontId="27" fillId="0" borderId="21" xfId="9" applyFont="1" applyBorder="1"/>
    <xf numFmtId="174" fontId="27" fillId="8" borderId="68" xfId="12" applyNumberFormat="1" applyFont="1" applyFill="1" applyBorder="1" applyProtection="1">
      <protection locked="0"/>
    </xf>
    <xf numFmtId="174" fontId="27" fillId="0" borderId="68" xfId="12" applyNumberFormat="1" applyFont="1" applyBorder="1"/>
    <xf numFmtId="175" fontId="27" fillId="0" borderId="74" xfId="13" applyNumberFormat="1" applyFont="1" applyBorder="1"/>
    <xf numFmtId="0" fontId="2" fillId="0" borderId="21" xfId="9" applyBorder="1"/>
    <xf numFmtId="0" fontId="2" fillId="0" borderId="75" xfId="9" applyBorder="1" applyProtection="1">
      <protection locked="0"/>
    </xf>
    <xf numFmtId="174" fontId="0" fillId="0" borderId="69" xfId="12" applyNumberFormat="1" applyFont="1" applyBorder="1"/>
    <xf numFmtId="175" fontId="0" fillId="0" borderId="76" xfId="13" applyNumberFormat="1" applyFont="1" applyBorder="1"/>
    <xf numFmtId="174" fontId="27" fillId="8" borderId="69" xfId="12" applyNumberFormat="1" applyFont="1" applyFill="1" applyBorder="1" applyProtection="1">
      <protection locked="0"/>
    </xf>
    <xf numFmtId="174" fontId="27" fillId="0" borderId="69" xfId="12" applyNumberFormat="1" applyFont="1" applyBorder="1"/>
    <xf numFmtId="175" fontId="27" fillId="0" borderId="76" xfId="13" applyNumberFormat="1" applyFont="1" applyBorder="1"/>
    <xf numFmtId="0" fontId="2" fillId="0" borderId="21" xfId="9" applyFont="1" applyBorder="1"/>
    <xf numFmtId="174" fontId="2" fillId="8" borderId="69" xfId="12" applyNumberFormat="1" applyFont="1" applyFill="1" applyBorder="1" applyProtection="1">
      <protection locked="0"/>
    </xf>
    <xf numFmtId="0" fontId="27" fillId="0" borderId="21" xfId="9" applyFont="1" applyBorder="1" applyAlignment="1">
      <alignment horizontal="right"/>
    </xf>
    <xf numFmtId="175" fontId="27" fillId="0" borderId="76" xfId="13" applyNumberFormat="1" applyFont="1" applyFill="1" applyBorder="1"/>
    <xf numFmtId="0" fontId="2" fillId="0" borderId="75" xfId="9" applyFont="1" applyBorder="1" applyProtection="1">
      <protection locked="0"/>
    </xf>
    <xf numFmtId="0" fontId="2" fillId="0" borderId="75" xfId="9" applyFont="1" applyBorder="1"/>
    <xf numFmtId="0" fontId="28" fillId="0" borderId="75" xfId="9" applyFont="1" applyBorder="1" applyProtection="1">
      <protection locked="0"/>
    </xf>
    <xf numFmtId="44" fontId="27" fillId="8" borderId="69" xfId="12" applyFont="1" applyFill="1" applyBorder="1" applyProtection="1">
      <protection locked="0"/>
    </xf>
    <xf numFmtId="44" fontId="27" fillId="0" borderId="69" xfId="12" applyFont="1" applyBorder="1"/>
    <xf numFmtId="0" fontId="2" fillId="0" borderId="23" xfId="9" applyBorder="1"/>
    <xf numFmtId="174" fontId="0" fillId="0" borderId="77" xfId="12" applyNumberFormat="1" applyFont="1" applyBorder="1"/>
    <xf numFmtId="175" fontId="0" fillId="0" borderId="78" xfId="13" applyNumberFormat="1" applyFont="1" applyBorder="1"/>
    <xf numFmtId="0" fontId="2" fillId="0" borderId="79" xfId="9" applyBorder="1" applyProtection="1">
      <protection locked="0"/>
    </xf>
    <xf numFmtId="0" fontId="28" fillId="0" borderId="0" xfId="9" applyFont="1"/>
    <xf numFmtId="0" fontId="2" fillId="0" borderId="0" xfId="9" applyProtection="1"/>
    <xf numFmtId="0" fontId="2" fillId="0" borderId="0" xfId="9" applyFont="1" applyProtection="1"/>
    <xf numFmtId="44" fontId="1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13" fillId="0" borderId="0" xfId="0" applyFont="1" applyFill="1" applyAlignment="1" applyProtection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horizontal="right"/>
    </xf>
    <xf numFmtId="0" fontId="29" fillId="0" borderId="0" xfId="0" applyFont="1" applyAlignment="1">
      <alignment vertical="center"/>
    </xf>
    <xf numFmtId="49" fontId="9" fillId="0" borderId="37" xfId="0" applyNumberFormat="1" applyFont="1" applyFill="1" applyBorder="1" applyAlignment="1" applyProtection="1">
      <alignment horizontal="center"/>
      <protection locked="0"/>
    </xf>
    <xf numFmtId="0" fontId="30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23" fillId="0" borderId="0" xfId="0" applyFont="1" applyAlignment="1">
      <alignment vertical="top"/>
    </xf>
    <xf numFmtId="0" fontId="23" fillId="0" borderId="0" xfId="0" applyFont="1"/>
    <xf numFmtId="0" fontId="23" fillId="0" borderId="5" xfId="0" applyFont="1" applyBorder="1" applyAlignment="1" applyProtection="1">
      <alignment horizontal="center"/>
      <protection locked="0"/>
    </xf>
    <xf numFmtId="165" fontId="23" fillId="0" borderId="5" xfId="0" applyNumberFormat="1" applyFont="1" applyBorder="1" applyAlignment="1">
      <alignment horizontal="center"/>
    </xf>
    <xf numFmtId="44" fontId="23" fillId="0" borderId="5" xfId="5" applyFont="1" applyBorder="1" applyProtection="1">
      <protection locked="0"/>
    </xf>
    <xf numFmtId="44" fontId="23" fillId="0" borderId="5" xfId="5" applyFont="1" applyBorder="1"/>
    <xf numFmtId="0" fontId="4" fillId="0" borderId="80" xfId="0" applyFont="1" applyBorder="1" applyAlignment="1">
      <alignment horizontal="center" vertical="top" textRotation="180"/>
    </xf>
    <xf numFmtId="44" fontId="32" fillId="0" borderId="5" xfId="5" applyFont="1" applyBorder="1"/>
    <xf numFmtId="0" fontId="34" fillId="0" borderId="0" xfId="0" applyFont="1"/>
    <xf numFmtId="0" fontId="4" fillId="0" borderId="6" xfId="0" applyFont="1" applyBorder="1" applyAlignment="1" applyProtection="1">
      <alignment horizontal="center"/>
      <protection locked="0"/>
    </xf>
    <xf numFmtId="44" fontId="23" fillId="0" borderId="5" xfId="5" quotePrefix="1" applyFont="1" applyBorder="1" applyProtection="1">
      <protection locked="0"/>
    </xf>
    <xf numFmtId="0" fontId="34" fillId="0" borderId="80" xfId="0" applyFont="1" applyBorder="1"/>
    <xf numFmtId="0" fontId="4" fillId="0" borderId="0" xfId="0" applyFont="1" applyAlignment="1">
      <alignment horizontal="center" vertical="top" textRotation="180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174" fontId="2" fillId="8" borderId="77" xfId="12" applyNumberFormat="1" applyFont="1" applyFill="1" applyBorder="1" applyProtection="1">
      <protection locked="0"/>
    </xf>
    <xf numFmtId="0" fontId="2" fillId="0" borderId="81" xfId="9" applyBorder="1"/>
    <xf numFmtId="169" fontId="4" fillId="0" borderId="29" xfId="0" applyNumberFormat="1" applyFont="1" applyFill="1" applyBorder="1" applyProtection="1"/>
    <xf numFmtId="172" fontId="27" fillId="0" borderId="0" xfId="9" applyNumberFormat="1" applyFont="1" applyFill="1"/>
    <xf numFmtId="0" fontId="9" fillId="0" borderId="20" xfId="0" applyFont="1" applyBorder="1" applyProtection="1">
      <protection locked="0"/>
    </xf>
    <xf numFmtId="0" fontId="9" fillId="0" borderId="37" xfId="0" applyFont="1" applyBorder="1" applyProtection="1">
      <protection locked="0"/>
    </xf>
    <xf numFmtId="49" fontId="9" fillId="0" borderId="37" xfId="0" applyNumberFormat="1" applyFont="1" applyBorder="1" applyProtection="1">
      <protection locked="0"/>
    </xf>
    <xf numFmtId="49" fontId="9" fillId="0" borderId="7" xfId="0" applyNumberFormat="1" applyFont="1" applyBorder="1" applyProtection="1">
      <protection locked="0"/>
    </xf>
    <xf numFmtId="49" fontId="9" fillId="0" borderId="20" xfId="0" applyNumberFormat="1" applyFont="1" applyBorder="1" applyProtection="1">
      <protection locked="0"/>
    </xf>
    <xf numFmtId="49" fontId="9" fillId="0" borderId="30" xfId="0" applyNumberFormat="1" applyFont="1" applyBorder="1" applyProtection="1">
      <protection locked="0"/>
    </xf>
    <xf numFmtId="49" fontId="9" fillId="0" borderId="58" xfId="0" applyNumberFormat="1" applyFont="1" applyBorder="1" applyProtection="1">
      <protection locked="0"/>
    </xf>
    <xf numFmtId="1" fontId="9" fillId="0" borderId="30" xfId="0" applyNumberFormat="1" applyFont="1" applyBorder="1" applyProtection="1">
      <protection locked="0"/>
    </xf>
    <xf numFmtId="49" fontId="9" fillId="0" borderId="49" xfId="0" applyNumberFormat="1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5" xfId="0" applyFont="1" applyBorder="1" applyProtection="1">
      <protection locked="0"/>
    </xf>
    <xf numFmtId="49" fontId="9" fillId="0" borderId="5" xfId="0" applyNumberFormat="1" applyFont="1" applyBorder="1" applyProtection="1">
      <protection locked="0"/>
    </xf>
    <xf numFmtId="49" fontId="9" fillId="0" borderId="8" xfId="0" applyNumberFormat="1" applyFont="1" applyBorder="1" applyProtection="1">
      <protection locked="0"/>
    </xf>
    <xf numFmtId="49" fontId="9" fillId="0" borderId="14" xfId="0" applyNumberFormat="1" applyFont="1" applyBorder="1" applyProtection="1">
      <protection locked="0"/>
    </xf>
    <xf numFmtId="49" fontId="9" fillId="0" borderId="50" xfId="0" applyNumberFormat="1" applyFont="1" applyBorder="1" applyProtection="1">
      <protection locked="0"/>
    </xf>
    <xf numFmtId="49" fontId="9" fillId="0" borderId="59" xfId="0" applyNumberFormat="1" applyFont="1" applyBorder="1" applyProtection="1">
      <protection locked="0"/>
    </xf>
    <xf numFmtId="49" fontId="9" fillId="0" borderId="6" xfId="0" applyNumberFormat="1" applyFont="1" applyBorder="1" applyProtection="1">
      <protection locked="0"/>
    </xf>
    <xf numFmtId="49" fontId="9" fillId="0" borderId="35" xfId="0" applyNumberFormat="1" applyFont="1" applyBorder="1" applyProtection="1">
      <protection locked="0"/>
    </xf>
    <xf numFmtId="1" fontId="9" fillId="0" borderId="59" xfId="0" applyNumberFormat="1" applyFont="1" applyBorder="1" applyProtection="1">
      <protection locked="0"/>
    </xf>
    <xf numFmtId="0" fontId="18" fillId="0" borderId="0" xfId="9" applyFont="1" applyAlignment="1" applyProtection="1">
      <alignment horizontal="center" wrapText="1"/>
    </xf>
    <xf numFmtId="0" fontId="2" fillId="0" borderId="0" xfId="9" applyAlignment="1" applyProtection="1">
      <alignment horizontal="center" wrapText="1"/>
    </xf>
    <xf numFmtId="0" fontId="3" fillId="5" borderId="28" xfId="0" applyFont="1" applyFill="1" applyBorder="1" applyAlignment="1" applyProtection="1">
      <alignment horizontal="left"/>
    </xf>
    <xf numFmtId="0" fontId="4" fillId="5" borderId="22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 vertical="center" wrapText="1"/>
    </xf>
    <xf numFmtId="0" fontId="10" fillId="0" borderId="24" xfId="0" applyFont="1" applyBorder="1" applyAlignment="1" applyProtection="1">
      <alignment horizontal="center"/>
    </xf>
    <xf numFmtId="0" fontId="10" fillId="0" borderId="29" xfId="0" applyFont="1" applyBorder="1" applyAlignment="1" applyProtection="1">
      <alignment horizontal="center"/>
    </xf>
    <xf numFmtId="0" fontId="10" fillId="0" borderId="25" xfId="0" applyFont="1" applyBorder="1" applyAlignment="1" applyProtection="1">
      <alignment horizontal="center"/>
    </xf>
    <xf numFmtId="0" fontId="21" fillId="0" borderId="21" xfId="0" applyFont="1" applyFill="1" applyBorder="1" applyAlignment="1" applyProtection="1">
      <alignment horizontal="left" wrapText="1"/>
    </xf>
    <xf numFmtId="0" fontId="21" fillId="0" borderId="0" xfId="0" applyFont="1" applyFill="1" applyBorder="1" applyAlignment="1" applyProtection="1">
      <alignment horizontal="left" wrapText="1"/>
    </xf>
    <xf numFmtId="0" fontId="10" fillId="0" borderId="24" xfId="0" applyFont="1" applyFill="1" applyBorder="1" applyAlignment="1" applyProtection="1">
      <alignment horizontal="center"/>
    </xf>
    <xf numFmtId="0" fontId="10" fillId="0" borderId="29" xfId="0" applyFont="1" applyFill="1" applyBorder="1" applyAlignment="1" applyProtection="1">
      <alignment horizontal="center"/>
    </xf>
    <xf numFmtId="0" fontId="10" fillId="0" borderId="25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23" xfId="0" applyFont="1" applyFill="1" applyBorder="1" applyAlignment="1" applyProtection="1">
      <alignment horizontal="left" vertical="top" wrapText="1"/>
    </xf>
    <xf numFmtId="0" fontId="3" fillId="0" borderId="18" xfId="0" applyFont="1" applyFill="1" applyBorder="1" applyAlignment="1" applyProtection="1">
      <alignment horizontal="left" vertical="top" wrapText="1"/>
    </xf>
    <xf numFmtId="0" fontId="4" fillId="0" borderId="2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4" fillId="0" borderId="21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21" xfId="0" applyFont="1" applyFill="1" applyBorder="1" applyProtection="1"/>
    <xf numFmtId="0" fontId="4" fillId="0" borderId="0" xfId="0" applyFont="1" applyFill="1" applyBorder="1" applyProtection="1"/>
    <xf numFmtId="0" fontId="4" fillId="0" borderId="21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right" wrapText="1"/>
    </xf>
    <xf numFmtId="0" fontId="3" fillId="5" borderId="22" xfId="0" applyFont="1" applyFill="1" applyBorder="1" applyAlignment="1" applyProtection="1">
      <alignment horizontal="left"/>
    </xf>
    <xf numFmtId="0" fontId="3" fillId="0" borderId="2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21" xfId="0" applyFont="1" applyFill="1" applyBorder="1" applyProtection="1"/>
    <xf numFmtId="0" fontId="3" fillId="0" borderId="0" xfId="0" applyFont="1" applyFill="1" applyBorder="1" applyProtection="1"/>
    <xf numFmtId="0" fontId="3" fillId="0" borderId="21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44" fontId="3" fillId="0" borderId="0" xfId="5" applyNumberFormat="1" applyFont="1" applyFill="1" applyBorder="1" applyAlignment="1" applyProtection="1">
      <alignment horizontal="right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10" fillId="0" borderId="21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0" fillId="0" borderId="29" xfId="0" applyFont="1" applyFill="1" applyBorder="1" applyAlignment="1" applyProtection="1">
      <alignment vertical="center"/>
    </xf>
    <xf numFmtId="0" fontId="10" fillId="0" borderId="25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2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10" fillId="0" borderId="24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10" fillId="0" borderId="21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4" fillId="0" borderId="21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left" wrapText="1"/>
    </xf>
    <xf numFmtId="168" fontId="4" fillId="0" borderId="22" xfId="0" applyNumberFormat="1" applyFont="1" applyFill="1" applyBorder="1" applyAlignment="1" applyProtection="1">
      <alignment horizontal="left"/>
      <protection locked="0"/>
    </xf>
    <xf numFmtId="0" fontId="3" fillId="0" borderId="21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168" fontId="4" fillId="0" borderId="18" xfId="0" quotePrefix="1" applyNumberFormat="1" applyFont="1" applyFill="1" applyBorder="1" applyAlignment="1" applyProtection="1">
      <alignment horizontal="left" wrapText="1"/>
      <protection locked="0"/>
    </xf>
    <xf numFmtId="0" fontId="4" fillId="0" borderId="13" xfId="0" applyFont="1" applyFill="1" applyBorder="1" applyAlignment="1" applyProtection="1">
      <alignment vertical="center"/>
    </xf>
    <xf numFmtId="0" fontId="3" fillId="7" borderId="28" xfId="0" applyFont="1" applyFill="1" applyBorder="1" applyAlignment="1" applyProtection="1">
      <alignment horizontal="left"/>
    </xf>
    <xf numFmtId="0" fontId="5" fillId="7" borderId="22" xfId="0" applyFont="1" applyFill="1" applyBorder="1" applyAlignment="1" applyProtection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0" xfId="9" applyFont="1" applyFill="1" applyAlignment="1">
      <alignment horizontal="center" vertical="center" wrapText="1"/>
    </xf>
    <xf numFmtId="0" fontId="3" fillId="0" borderId="0" xfId="9" applyFont="1" applyFill="1" applyAlignment="1">
      <alignment horizontal="center" vertical="center" wrapText="1"/>
    </xf>
    <xf numFmtId="0" fontId="27" fillId="0" borderId="0" xfId="9" applyFont="1" applyAlignment="1">
      <alignment horizontal="center"/>
    </xf>
    <xf numFmtId="0" fontId="2" fillId="0" borderId="18" xfId="9" applyFont="1" applyBorder="1" applyAlignment="1" applyProtection="1">
      <alignment horizontal="center"/>
      <protection locked="0"/>
    </xf>
    <xf numFmtId="0" fontId="2" fillId="0" borderId="22" xfId="9" applyFont="1" applyBorder="1" applyAlignment="1" applyProtection="1">
      <alignment horizontal="center"/>
      <protection locked="0"/>
    </xf>
    <xf numFmtId="0" fontId="3" fillId="6" borderId="28" xfId="0" applyFont="1" applyFill="1" applyBorder="1" applyAlignment="1">
      <alignment horizontal="right" vertical="center"/>
    </xf>
    <xf numFmtId="0" fontId="4" fillId="6" borderId="32" xfId="0" applyFont="1" applyFill="1" applyBorder="1" applyAlignment="1">
      <alignment horizontal="right" vertical="center"/>
    </xf>
    <xf numFmtId="0" fontId="3" fillId="6" borderId="29" xfId="0" applyFont="1" applyFill="1" applyBorder="1" applyAlignment="1">
      <alignment horizontal="right" vertical="center"/>
    </xf>
    <xf numFmtId="0" fontId="3" fillId="6" borderId="25" xfId="0" applyFont="1" applyFill="1" applyBorder="1" applyAlignment="1">
      <alignment horizontal="right" vertical="center"/>
    </xf>
    <xf numFmtId="0" fontId="4" fillId="6" borderId="18" xfId="0" applyFont="1" applyFill="1" applyBorder="1" applyAlignment="1">
      <alignment horizontal="right"/>
    </xf>
    <xf numFmtId="0" fontId="4" fillId="6" borderId="19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8" xfId="0" applyFont="1" applyBorder="1" applyAlignment="1" applyProtection="1">
      <alignment horizontal="left"/>
      <protection locked="0"/>
    </xf>
    <xf numFmtId="0" fontId="3" fillId="0" borderId="61" xfId="0" applyFont="1" applyBorder="1" applyAlignment="1" applyProtection="1">
      <alignment horizontal="center"/>
    </xf>
    <xf numFmtId="44" fontId="13" fillId="0" borderId="33" xfId="0" applyNumberFormat="1" applyFont="1" applyFill="1" applyBorder="1" applyAlignment="1">
      <alignment horizontal="center"/>
    </xf>
    <xf numFmtId="44" fontId="1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6" borderId="23" xfId="0" applyFont="1" applyFill="1" applyBorder="1" applyAlignment="1">
      <alignment horizontal="right"/>
    </xf>
    <xf numFmtId="0" fontId="4" fillId="0" borderId="33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44" fontId="23" fillId="4" borderId="5" xfId="2" applyNumberFormat="1" applyFont="1" applyBorder="1" applyAlignment="1" applyProtection="1">
      <alignment horizontal="center"/>
    </xf>
    <xf numFmtId="44" fontId="13" fillId="0" borderId="33" xfId="0" applyNumberFormat="1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3" fillId="6" borderId="22" xfId="0" applyFont="1" applyFill="1" applyBorder="1" applyAlignment="1">
      <alignment horizontal="right" vertical="center"/>
    </xf>
    <xf numFmtId="0" fontId="3" fillId="6" borderId="32" xfId="0" applyFont="1" applyFill="1" applyBorder="1" applyAlignment="1">
      <alignment horizontal="right" vertical="center"/>
    </xf>
    <xf numFmtId="41" fontId="4" fillId="6" borderId="28" xfId="0" applyNumberFormat="1" applyFont="1" applyFill="1" applyBorder="1" applyAlignment="1" applyProtection="1">
      <alignment horizontal="center" vertical="center"/>
      <protection locked="0"/>
    </xf>
    <xf numFmtId="41" fontId="4" fillId="6" borderId="22" xfId="0" applyNumberFormat="1" applyFont="1" applyFill="1" applyBorder="1" applyAlignment="1" applyProtection="1">
      <alignment horizontal="center" vertical="center"/>
      <protection locked="0"/>
    </xf>
    <xf numFmtId="41" fontId="4" fillId="6" borderId="32" xfId="0" applyNumberFormat="1" applyFont="1" applyFill="1" applyBorder="1" applyAlignment="1" applyProtection="1">
      <alignment horizontal="center" vertical="center"/>
      <protection locked="0"/>
    </xf>
    <xf numFmtId="0" fontId="3" fillId="6" borderId="29" xfId="0" applyFont="1" applyFill="1" applyBorder="1" applyAlignment="1">
      <alignment horizontal="right"/>
    </xf>
    <xf numFmtId="0" fontId="3" fillId="6" borderId="25" xfId="0" applyFont="1" applyFill="1" applyBorder="1" applyAlignment="1">
      <alignment horizontal="right"/>
    </xf>
    <xf numFmtId="0" fontId="4" fillId="6" borderId="23" xfId="0" applyFont="1" applyFill="1" applyBorder="1" applyAlignment="1" applyProtection="1">
      <alignment horizontal="right"/>
    </xf>
    <xf numFmtId="0" fontId="4" fillId="6" borderId="19" xfId="0" applyFont="1" applyFill="1" applyBorder="1" applyAlignment="1" applyProtection="1">
      <alignment horizontal="right"/>
    </xf>
    <xf numFmtId="0" fontId="3" fillId="6" borderId="24" xfId="0" applyFont="1" applyFill="1" applyBorder="1" applyAlignment="1" applyProtection="1">
      <alignment horizontal="right"/>
    </xf>
    <xf numFmtId="0" fontId="3" fillId="6" borderId="25" xfId="0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4" fontId="13" fillId="6" borderId="33" xfId="0" applyNumberFormat="1" applyFont="1" applyFill="1" applyBorder="1" applyAlignment="1" applyProtection="1">
      <alignment horizontal="center"/>
    </xf>
    <xf numFmtId="44" fontId="13" fillId="6" borderId="0" xfId="0" applyNumberFormat="1" applyFont="1" applyFill="1" applyBorder="1" applyAlignment="1" applyProtection="1">
      <alignment horizontal="center"/>
    </xf>
    <xf numFmtId="44" fontId="13" fillId="6" borderId="33" xfId="9" applyNumberFormat="1" applyFont="1" applyFill="1" applyBorder="1" applyAlignment="1" applyProtection="1">
      <alignment horizontal="center"/>
    </xf>
    <xf numFmtId="44" fontId="13" fillId="6" borderId="0" xfId="9" applyNumberFormat="1" applyFont="1" applyFill="1" applyBorder="1" applyAlignment="1" applyProtection="1">
      <alignment horizontal="center"/>
    </xf>
    <xf numFmtId="0" fontId="16" fillId="6" borderId="24" xfId="9" applyFont="1" applyFill="1" applyBorder="1" applyAlignment="1" applyProtection="1">
      <alignment horizontal="right"/>
    </xf>
    <xf numFmtId="0" fontId="16" fillId="6" borderId="25" xfId="9" applyFont="1" applyFill="1" applyBorder="1" applyAlignment="1" applyProtection="1">
      <alignment horizontal="right"/>
    </xf>
    <xf numFmtId="0" fontId="15" fillId="6" borderId="23" xfId="9" applyFont="1" applyFill="1" applyBorder="1" applyAlignment="1" applyProtection="1">
      <alignment horizontal="right"/>
    </xf>
    <xf numFmtId="0" fontId="15" fillId="6" borderId="19" xfId="9" applyFont="1" applyFill="1" applyBorder="1" applyAlignment="1" applyProtection="1">
      <alignment horizontal="right"/>
    </xf>
    <xf numFmtId="0" fontId="3" fillId="0" borderId="18" xfId="9" applyFont="1" applyBorder="1" applyAlignment="1" applyProtection="1">
      <alignment horizontal="left"/>
      <protection locked="0"/>
    </xf>
    <xf numFmtId="0" fontId="3" fillId="0" borderId="0" xfId="9" applyFont="1" applyBorder="1" applyAlignment="1" applyProtection="1">
      <alignment horizontal="center"/>
    </xf>
    <xf numFmtId="0" fontId="3" fillId="0" borderId="61" xfId="9" applyFont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right"/>
    </xf>
    <xf numFmtId="0" fontId="4" fillId="6" borderId="33" xfId="0" applyFont="1" applyFill="1" applyBorder="1" applyAlignment="1" applyProtection="1">
      <alignment horizontal="right"/>
    </xf>
    <xf numFmtId="0" fontId="4" fillId="6" borderId="0" xfId="0" applyFont="1" applyFill="1" applyBorder="1" applyAlignment="1" applyProtection="1">
      <alignment horizontal="right"/>
    </xf>
    <xf numFmtId="44" fontId="13" fillId="6" borderId="0" xfId="0" applyNumberFormat="1" applyFont="1" applyFill="1" applyAlignment="1" applyProtection="1">
      <alignment horizontal="center"/>
    </xf>
    <xf numFmtId="0" fontId="3" fillId="6" borderId="29" xfId="0" applyFont="1" applyFill="1" applyBorder="1" applyAlignment="1" applyProtection="1">
      <alignment horizontal="right"/>
    </xf>
    <xf numFmtId="0" fontId="16" fillId="6" borderId="29" xfId="0" applyFont="1" applyFill="1" applyBorder="1" applyAlignment="1" applyProtection="1">
      <alignment horizontal="right"/>
    </xf>
    <xf numFmtId="0" fontId="16" fillId="6" borderId="25" xfId="0" applyFont="1" applyFill="1" applyBorder="1" applyAlignment="1" applyProtection="1">
      <alignment horizontal="right"/>
    </xf>
    <xf numFmtId="0" fontId="15" fillId="6" borderId="18" xfId="0" applyFont="1" applyFill="1" applyBorder="1" applyAlignment="1" applyProtection="1">
      <alignment horizontal="right"/>
    </xf>
    <xf numFmtId="0" fontId="15" fillId="6" borderId="19" xfId="0" applyFont="1" applyFill="1" applyBorder="1" applyAlignment="1" applyProtection="1">
      <alignment horizontal="right"/>
    </xf>
    <xf numFmtId="44" fontId="23" fillId="4" borderId="5" xfId="11" applyNumberFormat="1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  <protection locked="0"/>
    </xf>
    <xf numFmtId="0" fontId="13" fillId="6" borderId="0" xfId="0" applyFont="1" applyFill="1" applyAlignment="1" applyProtection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9" fillId="0" borderId="5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 textRotation="90"/>
    </xf>
    <xf numFmtId="0" fontId="9" fillId="0" borderId="5" xfId="0" applyFont="1" applyFill="1" applyBorder="1" applyAlignment="1">
      <alignment horizontal="center" vertical="center" textRotation="90"/>
    </xf>
    <xf numFmtId="0" fontId="9" fillId="0" borderId="47" xfId="0" applyFont="1" applyFill="1" applyBorder="1" applyAlignment="1">
      <alignment horizontal="center" vertical="center" textRotation="90"/>
    </xf>
    <xf numFmtId="0" fontId="9" fillId="0" borderId="65" xfId="0" applyFont="1" applyFill="1" applyBorder="1" applyAlignment="1">
      <alignment horizontal="center" vertical="center" textRotation="90" wrapText="1"/>
    </xf>
    <xf numFmtId="0" fontId="9" fillId="0" borderId="8" xfId="0" applyFont="1" applyFill="1" applyBorder="1" applyAlignment="1">
      <alignment horizontal="center" vertical="center" textRotation="90" wrapText="1"/>
    </xf>
    <xf numFmtId="0" fontId="9" fillId="0" borderId="57" xfId="0" applyFont="1" applyFill="1" applyBorder="1" applyAlignment="1">
      <alignment horizontal="center" vertical="center" textRotation="90" wrapText="1"/>
    </xf>
    <xf numFmtId="0" fontId="9" fillId="0" borderId="53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 textRotation="90"/>
    </xf>
    <xf numFmtId="0" fontId="9" fillId="0" borderId="48" xfId="0" applyFont="1" applyFill="1" applyBorder="1" applyAlignment="1">
      <alignment horizontal="center" vertical="center" textRotation="90"/>
    </xf>
    <xf numFmtId="0" fontId="9" fillId="0" borderId="52" xfId="0" applyFont="1" applyFill="1" applyBorder="1" applyAlignment="1">
      <alignment horizontal="center" vertical="center" textRotation="90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18" xfId="0" applyFont="1" applyFill="1" applyBorder="1" applyAlignment="1" applyProtection="1">
      <alignment horizontal="left" vertical="top"/>
      <protection locked="0"/>
    </xf>
    <xf numFmtId="0" fontId="23" fillId="9" borderId="5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right"/>
    </xf>
    <xf numFmtId="0" fontId="32" fillId="0" borderId="56" xfId="0" applyFont="1" applyBorder="1" applyAlignment="1">
      <alignment horizontal="right"/>
    </xf>
    <xf numFmtId="0" fontId="32" fillId="0" borderId="6" xfId="0" applyFont="1" applyBorder="1" applyAlignment="1">
      <alignment horizontal="right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3" fillId="0" borderId="18" xfId="0" applyFont="1" applyBorder="1" applyAlignment="1" applyProtection="1">
      <alignment horizontal="center"/>
      <protection locked="0"/>
    </xf>
    <xf numFmtId="0" fontId="23" fillId="0" borderId="22" xfId="0" applyFont="1" applyBorder="1" applyAlignment="1" applyProtection="1">
      <alignment horizontal="center"/>
      <protection locked="0"/>
    </xf>
    <xf numFmtId="16" fontId="4" fillId="0" borderId="18" xfId="0" applyNumberFormat="1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2" fillId="0" borderId="0" xfId="0" applyFont="1" applyAlignment="1">
      <alignment horizontal="left"/>
    </xf>
    <xf numFmtId="0" fontId="23" fillId="9" borderId="68" xfId="0" applyFont="1" applyFill="1" applyBorder="1" applyAlignment="1">
      <alignment horizontal="center" vertical="center" wrapText="1"/>
    </xf>
    <xf numFmtId="0" fontId="23" fillId="9" borderId="37" xfId="0" applyFont="1" applyFill="1" applyBorder="1" applyAlignment="1">
      <alignment horizontal="center" vertical="center" wrapText="1"/>
    </xf>
    <xf numFmtId="0" fontId="4" fillId="9" borderId="68" xfId="0" applyFont="1" applyFill="1" applyBorder="1" applyAlignment="1">
      <alignment horizontal="center" wrapText="1"/>
    </xf>
    <xf numFmtId="0" fontId="4" fillId="9" borderId="37" xfId="0" applyFont="1" applyFill="1" applyBorder="1" applyAlignment="1">
      <alignment horizontal="center" wrapText="1"/>
    </xf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6" xfId="0" applyFont="1" applyBorder="1" applyAlignment="1">
      <alignment horizontal="center"/>
    </xf>
  </cellXfs>
  <cellStyles count="14">
    <cellStyle name="20% - Accent1" xfId="1" builtinId="30"/>
    <cellStyle name="20% - Accent1 2" xfId="10"/>
    <cellStyle name="20% - Accent6" xfId="2" builtinId="50"/>
    <cellStyle name="20% - Accent6 2" xfId="11"/>
    <cellStyle name="Comma" xfId="3" builtinId="3"/>
    <cellStyle name="Comma 2" xfId="4"/>
    <cellStyle name="Currency" xfId="5" builtinId="4"/>
    <cellStyle name="Currency 2" xfId="6"/>
    <cellStyle name="Currency 3" xfId="12"/>
    <cellStyle name="Normal" xfId="0" builtinId="0"/>
    <cellStyle name="Normal 2" xfId="9"/>
    <cellStyle name="Percent" xfId="7" builtinId="5"/>
    <cellStyle name="Percent 2" xfId="8"/>
    <cellStyle name="Percent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200024</xdr:colOff>
      <xdr:row>8</xdr:row>
      <xdr:rowOff>152399</xdr:rowOff>
    </xdr:from>
    <xdr:to>
      <xdr:col>6</xdr:col>
      <xdr:colOff>304799</xdr:colOff>
      <xdr:row>20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4" y="1447799"/>
          <a:ext cx="1933575" cy="1933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1362075</xdr:colOff>
          <xdr:row>51</xdr:row>
          <xdr:rowOff>180975</xdr:rowOff>
        </xdr:from>
        <xdr:to>
          <xdr:col>5</xdr:col>
          <xdr:colOff>895350</xdr:colOff>
          <xdr:row>53</xdr:row>
          <xdr:rowOff>9525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1362075</xdr:colOff>
          <xdr:row>54</xdr:row>
          <xdr:rowOff>142875</xdr:rowOff>
        </xdr:from>
        <xdr:to>
          <xdr:col>5</xdr:col>
          <xdr:colOff>895350</xdr:colOff>
          <xdr:row>55</xdr:row>
          <xdr:rowOff>171450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1362075</xdr:colOff>
      <xdr:row>51</xdr:row>
      <xdr:rowOff>180975</xdr:rowOff>
    </xdr:from>
    <xdr:to>
      <xdr:col>5</xdr:col>
      <xdr:colOff>44450</xdr:colOff>
      <xdr:row>52</xdr:row>
      <xdr:rowOff>83542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1D084C-F778-4932-BB48-788055EECDBA}"/>
            </a:ext>
          </a:extLst>
        </xdr:cNvPr>
        <xdr:cNvSpPr txBox="1"/>
      </xdr:nvSpPr>
      <xdr:spPr>
        <a:xfrm>
          <a:off x="7886700" y="1042035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4</xdr:col>
      <xdr:colOff>1362075</xdr:colOff>
      <xdr:row>54</xdr:row>
      <xdr:rowOff>142875</xdr:rowOff>
    </xdr:from>
    <xdr:to>
      <xdr:col>5</xdr:col>
      <xdr:colOff>44450</xdr:colOff>
      <xdr:row>55</xdr:row>
      <xdr:rowOff>45442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3C3EB4-0FE7-4331-9EB1-CD9546968D71}"/>
            </a:ext>
          </a:extLst>
        </xdr:cNvPr>
        <xdr:cNvSpPr txBox="1"/>
      </xdr:nvSpPr>
      <xdr:spPr>
        <a:xfrm>
          <a:off x="7886700" y="109823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25" sqref="A25"/>
    </sheetView>
  </sheetViews>
  <sheetFormatPr defaultColWidth="9.140625" defaultRowHeight="12.75" x14ac:dyDescent="0.2"/>
  <cols>
    <col min="1" max="16384" width="9.140625" style="443"/>
  </cols>
  <sheetData>
    <row r="1" spans="1:10" x14ac:dyDescent="0.2">
      <c r="A1" s="495" t="s">
        <v>238</v>
      </c>
      <c r="B1" s="495"/>
      <c r="C1" s="495"/>
      <c r="D1" s="495"/>
      <c r="E1" s="495"/>
      <c r="F1" s="495"/>
      <c r="G1" s="495"/>
      <c r="H1" s="495"/>
      <c r="I1" s="495"/>
      <c r="J1" s="495"/>
    </row>
    <row r="2" spans="1:10" x14ac:dyDescent="0.2">
      <c r="A2" s="495"/>
      <c r="B2" s="495"/>
      <c r="C2" s="495"/>
      <c r="D2" s="495"/>
      <c r="E2" s="495"/>
      <c r="F2" s="495"/>
      <c r="G2" s="495"/>
      <c r="H2" s="495"/>
      <c r="I2" s="495"/>
      <c r="J2" s="495"/>
    </row>
    <row r="3" spans="1:10" x14ac:dyDescent="0.2">
      <c r="A3" s="495" t="s">
        <v>195</v>
      </c>
      <c r="B3" s="495"/>
      <c r="C3" s="495"/>
      <c r="D3" s="495"/>
      <c r="E3" s="495"/>
      <c r="F3" s="495"/>
      <c r="G3" s="495"/>
      <c r="H3" s="495"/>
      <c r="I3" s="495"/>
      <c r="J3" s="495"/>
    </row>
    <row r="4" spans="1:10" x14ac:dyDescent="0.2">
      <c r="A4" s="495"/>
      <c r="B4" s="495"/>
      <c r="C4" s="495"/>
      <c r="D4" s="495"/>
      <c r="E4" s="495"/>
      <c r="F4" s="495"/>
      <c r="G4" s="495"/>
      <c r="H4" s="495"/>
      <c r="I4" s="495"/>
      <c r="J4" s="495"/>
    </row>
    <row r="14" spans="1:10" x14ac:dyDescent="0.2">
      <c r="H14" s="444" t="s">
        <v>29</v>
      </c>
    </row>
    <row r="23" spans="1:10" x14ac:dyDescent="0.2">
      <c r="A23" s="495" t="s">
        <v>269</v>
      </c>
      <c r="B23" s="496"/>
      <c r="C23" s="496"/>
      <c r="D23" s="496"/>
      <c r="E23" s="496"/>
      <c r="F23" s="496"/>
      <c r="G23" s="496"/>
      <c r="H23" s="496"/>
      <c r="I23" s="496"/>
      <c r="J23" s="496"/>
    </row>
    <row r="24" spans="1:10" x14ac:dyDescent="0.2">
      <c r="A24" s="496"/>
      <c r="B24" s="496"/>
      <c r="C24" s="496"/>
      <c r="D24" s="496"/>
      <c r="E24" s="496"/>
      <c r="F24" s="496"/>
      <c r="G24" s="496"/>
      <c r="H24" s="496"/>
      <c r="I24" s="496"/>
      <c r="J24" s="496"/>
    </row>
  </sheetData>
  <sheetProtection algorithmName="SHA-512" hashValue="S3r7kr+RB8pC0Alnj98SoF1bLdVjMEY/r3u6x0VHRiXrJlstMVXBtXTe65UGeOTfRg5ItimjNwc1D5Iu7AzoPg==" saltValue="Q9RZ0VypZgoKp78yG8Q7nA==" spinCount="100000" sheet="1" objects="1" scenarios="1" selectLockedCells="1"/>
  <mergeCells count="3">
    <mergeCell ref="A1:J2"/>
    <mergeCell ref="A3:J4"/>
    <mergeCell ref="A23:J24"/>
  </mergeCells>
  <pageMargins left="0.7" right="0.7" top="0.75" bottom="0.75" header="0.3" footer="0.3"/>
  <pageSetup orientation="portrait" r:id="rId1"/>
  <headerFooter>
    <oddHeader>&amp;L&amp;"Times New Roman,Regular"2020-2021 School Year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70C0"/>
  </sheetPr>
  <dimension ref="A1:R126"/>
  <sheetViews>
    <sheetView topLeftCell="A10" zoomScaleNormal="100" workbookViewId="0">
      <selection activeCell="R58" sqref="R58"/>
    </sheetView>
  </sheetViews>
  <sheetFormatPr defaultColWidth="9.140625" defaultRowHeight="12.75" x14ac:dyDescent="0.2"/>
  <cols>
    <col min="1" max="1" width="3.7109375" style="34" customWidth="1"/>
    <col min="2" max="3" width="28.7109375" style="34" customWidth="1"/>
    <col min="4" max="17" width="3.7109375" style="34" customWidth="1"/>
    <col min="18" max="18" width="17.7109375" style="34" customWidth="1"/>
    <col min="19" max="16384" width="9.140625" style="34"/>
  </cols>
  <sheetData>
    <row r="1" spans="1:18" ht="18.75" customHeight="1" x14ac:dyDescent="0.3">
      <c r="A1" s="198"/>
      <c r="B1" s="612" t="s">
        <v>277</v>
      </c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</row>
    <row r="2" spans="1:18" ht="15.75" customHeight="1" x14ac:dyDescent="0.25">
      <c r="A2" s="167"/>
      <c r="B2" s="613" t="s">
        <v>102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</row>
    <row r="3" spans="1:18" ht="15.75" customHeight="1" thickBot="1" x14ac:dyDescent="0.3">
      <c r="A3" s="167"/>
      <c r="B3" s="178" t="s">
        <v>139</v>
      </c>
      <c r="C3" s="596" t="s">
        <v>358</v>
      </c>
      <c r="D3" s="596"/>
      <c r="E3" s="596"/>
      <c r="F3" s="596"/>
      <c r="G3" s="596"/>
      <c r="H3" s="596"/>
      <c r="I3" s="596"/>
      <c r="J3" s="596"/>
      <c r="K3" s="334"/>
      <c r="L3" s="334"/>
      <c r="M3" s="334"/>
      <c r="N3" s="334"/>
      <c r="O3" s="318"/>
      <c r="P3" s="318"/>
      <c r="Q3" s="177"/>
      <c r="R3" s="177"/>
    </row>
    <row r="4" spans="1:18" ht="15.75" customHeight="1" x14ac:dyDescent="0.25">
      <c r="A4" s="16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</row>
    <row r="5" spans="1:18" ht="15.75" customHeight="1" x14ac:dyDescent="0.25">
      <c r="A5" s="167"/>
      <c r="B5" s="167"/>
      <c r="C5" s="167"/>
      <c r="D5" s="598" t="s">
        <v>85</v>
      </c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8"/>
      <c r="R5" s="167"/>
    </row>
    <row r="6" spans="1:18" ht="94.5" customHeight="1" x14ac:dyDescent="0.25">
      <c r="A6" s="167"/>
      <c r="B6" s="168" t="s">
        <v>77</v>
      </c>
      <c r="C6" s="169" t="s">
        <v>172</v>
      </c>
      <c r="D6" s="179" t="s">
        <v>86</v>
      </c>
      <c r="E6" s="180" t="s">
        <v>87</v>
      </c>
      <c r="F6" s="180" t="s">
        <v>88</v>
      </c>
      <c r="G6" s="181" t="s">
        <v>89</v>
      </c>
      <c r="H6" s="181" t="s">
        <v>90</v>
      </c>
      <c r="I6" s="181" t="s">
        <v>91</v>
      </c>
      <c r="J6" s="181" t="s">
        <v>92</v>
      </c>
      <c r="K6" s="181" t="s">
        <v>93</v>
      </c>
      <c r="L6" s="181" t="s">
        <v>94</v>
      </c>
      <c r="M6" s="181" t="s">
        <v>95</v>
      </c>
      <c r="N6" s="181" t="s">
        <v>96</v>
      </c>
      <c r="O6" s="181" t="s">
        <v>97</v>
      </c>
      <c r="P6" s="181" t="s">
        <v>98</v>
      </c>
      <c r="Q6" s="181" t="s">
        <v>78</v>
      </c>
      <c r="R6" s="170" t="s">
        <v>99</v>
      </c>
    </row>
    <row r="7" spans="1:18" ht="15.75" x14ac:dyDescent="0.25">
      <c r="A7" s="1"/>
      <c r="B7" s="146" t="s">
        <v>373</v>
      </c>
      <c r="C7" s="146" t="s">
        <v>381</v>
      </c>
      <c r="D7" s="174" t="s">
        <v>372</v>
      </c>
      <c r="E7" s="174" t="s">
        <v>372</v>
      </c>
      <c r="F7" s="174" t="s">
        <v>323</v>
      </c>
      <c r="G7" s="174" t="s">
        <v>372</v>
      </c>
      <c r="H7" s="174" t="s">
        <v>372</v>
      </c>
      <c r="I7" s="174" t="s">
        <v>323</v>
      </c>
      <c r="J7" s="174" t="s">
        <v>323</v>
      </c>
      <c r="K7" s="174"/>
      <c r="L7" s="174" t="s">
        <v>323</v>
      </c>
      <c r="M7" s="174" t="s">
        <v>323</v>
      </c>
      <c r="N7" s="174" t="s">
        <v>323</v>
      </c>
      <c r="O7" s="174"/>
      <c r="P7" s="174" t="s">
        <v>323</v>
      </c>
      <c r="Q7" s="174"/>
      <c r="R7" s="173">
        <v>23415.66</v>
      </c>
    </row>
    <row r="8" spans="1:18" ht="15.75" x14ac:dyDescent="0.25">
      <c r="A8" s="1"/>
      <c r="B8" s="146" t="s">
        <v>373</v>
      </c>
      <c r="C8" s="146" t="s">
        <v>382</v>
      </c>
      <c r="D8" s="174" t="s">
        <v>372</v>
      </c>
      <c r="E8" s="174" t="s">
        <v>372</v>
      </c>
      <c r="F8" s="174" t="s">
        <v>372</v>
      </c>
      <c r="G8" s="174" t="s">
        <v>372</v>
      </c>
      <c r="H8" s="174" t="s">
        <v>372</v>
      </c>
      <c r="I8" s="174" t="s">
        <v>372</v>
      </c>
      <c r="J8" s="174" t="s">
        <v>323</v>
      </c>
      <c r="K8" s="174"/>
      <c r="L8" s="174" t="s">
        <v>323</v>
      </c>
      <c r="M8" s="174" t="s">
        <v>323</v>
      </c>
      <c r="N8" s="174" t="s">
        <v>323</v>
      </c>
      <c r="O8" s="174"/>
      <c r="P8" s="174" t="s">
        <v>323</v>
      </c>
      <c r="Q8" s="174"/>
      <c r="R8" s="173">
        <v>846.24</v>
      </c>
    </row>
    <row r="9" spans="1:18" ht="15.75" x14ac:dyDescent="0.25">
      <c r="A9" s="1"/>
      <c r="B9" s="146" t="s">
        <v>373</v>
      </c>
      <c r="C9" s="146" t="s">
        <v>383</v>
      </c>
      <c r="D9" s="174" t="s">
        <v>372</v>
      </c>
      <c r="E9" s="174" t="s">
        <v>372</v>
      </c>
      <c r="F9" s="174" t="s">
        <v>323</v>
      </c>
      <c r="G9" s="174" t="s">
        <v>372</v>
      </c>
      <c r="H9" s="174" t="s">
        <v>372</v>
      </c>
      <c r="I9" s="174" t="s">
        <v>323</v>
      </c>
      <c r="J9" s="174" t="s">
        <v>323</v>
      </c>
      <c r="K9" s="174"/>
      <c r="L9" s="174" t="s">
        <v>323</v>
      </c>
      <c r="M9" s="174" t="s">
        <v>323</v>
      </c>
      <c r="N9" s="174" t="s">
        <v>323</v>
      </c>
      <c r="O9" s="174"/>
      <c r="P9" s="174" t="s">
        <v>323</v>
      </c>
      <c r="Q9" s="174"/>
      <c r="R9" s="173">
        <v>21741.19</v>
      </c>
    </row>
    <row r="10" spans="1:18" ht="15.75" x14ac:dyDescent="0.25">
      <c r="A10" s="1"/>
      <c r="B10" s="146" t="s">
        <v>373</v>
      </c>
      <c r="C10" s="146" t="s">
        <v>384</v>
      </c>
      <c r="D10" s="174" t="s">
        <v>372</v>
      </c>
      <c r="E10" s="174" t="s">
        <v>372</v>
      </c>
      <c r="F10" s="174" t="s">
        <v>372</v>
      </c>
      <c r="G10" s="174" t="s">
        <v>372</v>
      </c>
      <c r="H10" s="174" t="s">
        <v>372</v>
      </c>
      <c r="I10" s="174" t="s">
        <v>323</v>
      </c>
      <c r="J10" s="174" t="s">
        <v>323</v>
      </c>
      <c r="K10" s="174"/>
      <c r="L10" s="174" t="s">
        <v>323</v>
      </c>
      <c r="M10" s="174" t="s">
        <v>323</v>
      </c>
      <c r="N10" s="174" t="s">
        <v>323</v>
      </c>
      <c r="O10" s="174"/>
      <c r="P10" s="174" t="s">
        <v>323</v>
      </c>
      <c r="Q10" s="174"/>
      <c r="R10" s="173">
        <v>8723.9599999999991</v>
      </c>
    </row>
    <row r="11" spans="1:18" ht="15.75" x14ac:dyDescent="0.25">
      <c r="A11" s="1"/>
      <c r="B11" s="146" t="s">
        <v>373</v>
      </c>
      <c r="C11" s="146" t="s">
        <v>384</v>
      </c>
      <c r="D11" s="174" t="s">
        <v>372</v>
      </c>
      <c r="E11" s="174" t="s">
        <v>372</v>
      </c>
      <c r="F11" s="174" t="s">
        <v>372</v>
      </c>
      <c r="G11" s="174" t="s">
        <v>372</v>
      </c>
      <c r="H11" s="174" t="s">
        <v>372</v>
      </c>
      <c r="I11" s="174" t="s">
        <v>323</v>
      </c>
      <c r="J11" s="174" t="s">
        <v>323</v>
      </c>
      <c r="K11" s="174"/>
      <c r="L11" s="174" t="s">
        <v>323</v>
      </c>
      <c r="M11" s="174" t="s">
        <v>323</v>
      </c>
      <c r="N11" s="174" t="s">
        <v>323</v>
      </c>
      <c r="O11" s="174"/>
      <c r="P11" s="174" t="s">
        <v>323</v>
      </c>
      <c r="Q11" s="174"/>
      <c r="R11" s="173">
        <v>7072.35</v>
      </c>
    </row>
    <row r="12" spans="1:18" ht="15.75" x14ac:dyDescent="0.25">
      <c r="A12" s="1"/>
      <c r="B12" s="146" t="s">
        <v>373</v>
      </c>
      <c r="C12" s="146" t="s">
        <v>384</v>
      </c>
      <c r="D12" s="174" t="s">
        <v>323</v>
      </c>
      <c r="E12" s="174" t="s">
        <v>372</v>
      </c>
      <c r="F12" s="174" t="s">
        <v>372</v>
      </c>
      <c r="G12" s="174" t="s">
        <v>372</v>
      </c>
      <c r="H12" s="174" t="s">
        <v>372</v>
      </c>
      <c r="I12" s="174" t="s">
        <v>323</v>
      </c>
      <c r="J12" s="174" t="s">
        <v>323</v>
      </c>
      <c r="K12" s="174"/>
      <c r="L12" s="174" t="s">
        <v>323</v>
      </c>
      <c r="M12" s="174" t="s">
        <v>323</v>
      </c>
      <c r="N12" s="174" t="s">
        <v>323</v>
      </c>
      <c r="O12" s="174"/>
      <c r="P12" s="174" t="s">
        <v>323</v>
      </c>
      <c r="Q12" s="174"/>
      <c r="R12" s="173">
        <v>5587.65</v>
      </c>
    </row>
    <row r="13" spans="1:18" ht="15.75" x14ac:dyDescent="0.25">
      <c r="A13" s="1"/>
      <c r="B13" s="146" t="s">
        <v>374</v>
      </c>
      <c r="C13" s="146" t="s">
        <v>381</v>
      </c>
      <c r="D13" s="174" t="s">
        <v>323</v>
      </c>
      <c r="E13" s="174" t="s">
        <v>372</v>
      </c>
      <c r="F13" s="174" t="s">
        <v>372</v>
      </c>
      <c r="G13" s="174" t="s">
        <v>372</v>
      </c>
      <c r="H13" s="174" t="s">
        <v>372</v>
      </c>
      <c r="I13" s="174" t="s">
        <v>323</v>
      </c>
      <c r="J13" s="174" t="s">
        <v>323</v>
      </c>
      <c r="K13" s="174"/>
      <c r="L13" s="174" t="s">
        <v>323</v>
      </c>
      <c r="M13" s="174" t="s">
        <v>323</v>
      </c>
      <c r="N13" s="174" t="s">
        <v>323</v>
      </c>
      <c r="O13" s="174"/>
      <c r="P13" s="174" t="s">
        <v>323</v>
      </c>
      <c r="Q13" s="174"/>
      <c r="R13" s="173">
        <v>11937.51</v>
      </c>
    </row>
    <row r="14" spans="1:18" ht="15.75" x14ac:dyDescent="0.25">
      <c r="A14" s="1"/>
      <c r="B14" s="146" t="s">
        <v>374</v>
      </c>
      <c r="C14" s="146" t="s">
        <v>382</v>
      </c>
      <c r="D14" s="174" t="s">
        <v>372</v>
      </c>
      <c r="E14" s="174" t="s">
        <v>372</v>
      </c>
      <c r="F14" s="174" t="s">
        <v>372</v>
      </c>
      <c r="G14" s="174" t="s">
        <v>372</v>
      </c>
      <c r="H14" s="174" t="s">
        <v>372</v>
      </c>
      <c r="I14" s="174" t="s">
        <v>372</v>
      </c>
      <c r="J14" s="174" t="s">
        <v>323</v>
      </c>
      <c r="K14" s="174"/>
      <c r="L14" s="174" t="s">
        <v>323</v>
      </c>
      <c r="M14" s="174" t="s">
        <v>323</v>
      </c>
      <c r="N14" s="174" t="s">
        <v>323</v>
      </c>
      <c r="O14" s="174"/>
      <c r="P14" s="174" t="s">
        <v>323</v>
      </c>
      <c r="Q14" s="174"/>
      <c r="R14" s="173">
        <v>739.46</v>
      </c>
    </row>
    <row r="15" spans="1:18" ht="15.75" x14ac:dyDescent="0.25">
      <c r="A15" s="1"/>
      <c r="B15" s="146" t="s">
        <v>374</v>
      </c>
      <c r="C15" s="146" t="s">
        <v>382</v>
      </c>
      <c r="D15" s="174" t="s">
        <v>372</v>
      </c>
      <c r="E15" s="174" t="s">
        <v>372</v>
      </c>
      <c r="F15" s="174" t="s">
        <v>372</v>
      </c>
      <c r="G15" s="174" t="s">
        <v>372</v>
      </c>
      <c r="H15" s="174" t="s">
        <v>372</v>
      </c>
      <c r="I15" s="174" t="s">
        <v>323</v>
      </c>
      <c r="J15" s="174" t="s">
        <v>323</v>
      </c>
      <c r="K15" s="174"/>
      <c r="L15" s="174" t="s">
        <v>323</v>
      </c>
      <c r="M15" s="174" t="s">
        <v>323</v>
      </c>
      <c r="N15" s="174" t="s">
        <v>323</v>
      </c>
      <c r="O15" s="174"/>
      <c r="P15" s="174" t="s">
        <v>323</v>
      </c>
      <c r="Q15" s="174"/>
      <c r="R15" s="173">
        <v>7558.97</v>
      </c>
    </row>
    <row r="16" spans="1:18" ht="15.75" x14ac:dyDescent="0.25">
      <c r="A16" s="1"/>
      <c r="B16" s="146" t="s">
        <v>374</v>
      </c>
      <c r="C16" s="146" t="s">
        <v>385</v>
      </c>
      <c r="D16" s="174" t="s">
        <v>372</v>
      </c>
      <c r="E16" s="174" t="s">
        <v>372</v>
      </c>
      <c r="F16" s="174" t="s">
        <v>372</v>
      </c>
      <c r="G16" s="174" t="s">
        <v>372</v>
      </c>
      <c r="H16" s="174" t="s">
        <v>372</v>
      </c>
      <c r="I16" s="174" t="s">
        <v>372</v>
      </c>
      <c r="J16" s="174" t="s">
        <v>323</v>
      </c>
      <c r="K16" s="174"/>
      <c r="L16" s="174" t="s">
        <v>323</v>
      </c>
      <c r="M16" s="174" t="s">
        <v>323</v>
      </c>
      <c r="N16" s="174" t="s">
        <v>323</v>
      </c>
      <c r="O16" s="174"/>
      <c r="P16" s="174" t="s">
        <v>323</v>
      </c>
      <c r="Q16" s="174"/>
      <c r="R16" s="173">
        <v>961.12</v>
      </c>
    </row>
    <row r="17" spans="1:18" ht="15.75" x14ac:dyDescent="0.25">
      <c r="A17" s="1"/>
      <c r="B17" s="146" t="s">
        <v>374</v>
      </c>
      <c r="C17" s="146" t="s">
        <v>383</v>
      </c>
      <c r="D17" s="174" t="s">
        <v>372</v>
      </c>
      <c r="E17" s="174" t="s">
        <v>372</v>
      </c>
      <c r="F17" s="174" t="s">
        <v>323</v>
      </c>
      <c r="G17" s="174" t="s">
        <v>372</v>
      </c>
      <c r="H17" s="174" t="s">
        <v>372</v>
      </c>
      <c r="I17" s="174" t="s">
        <v>323</v>
      </c>
      <c r="J17" s="174" t="s">
        <v>323</v>
      </c>
      <c r="K17" s="174"/>
      <c r="L17" s="174" t="s">
        <v>323</v>
      </c>
      <c r="M17" s="174" t="s">
        <v>323</v>
      </c>
      <c r="N17" s="174" t="s">
        <v>323</v>
      </c>
      <c r="O17" s="174"/>
      <c r="P17" s="174" t="s">
        <v>323</v>
      </c>
      <c r="Q17" s="174"/>
      <c r="R17" s="173">
        <v>21111.25</v>
      </c>
    </row>
    <row r="18" spans="1:18" ht="15.75" x14ac:dyDescent="0.25">
      <c r="A18" s="1"/>
      <c r="B18" s="146" t="s">
        <v>374</v>
      </c>
      <c r="C18" s="146" t="s">
        <v>384</v>
      </c>
      <c r="D18" s="174" t="s">
        <v>372</v>
      </c>
      <c r="E18" s="174" t="s">
        <v>372</v>
      </c>
      <c r="F18" s="174" t="s">
        <v>372</v>
      </c>
      <c r="G18" s="174" t="s">
        <v>372</v>
      </c>
      <c r="H18" s="174" t="s">
        <v>372</v>
      </c>
      <c r="I18" s="174" t="s">
        <v>372</v>
      </c>
      <c r="J18" s="174" t="s">
        <v>372</v>
      </c>
      <c r="K18" s="174"/>
      <c r="L18" s="174" t="s">
        <v>323</v>
      </c>
      <c r="M18" s="174" t="s">
        <v>323</v>
      </c>
      <c r="N18" s="174" t="s">
        <v>323</v>
      </c>
      <c r="O18" s="174"/>
      <c r="P18" s="174" t="s">
        <v>323</v>
      </c>
      <c r="Q18" s="174"/>
      <c r="R18" s="173">
        <v>1972.34</v>
      </c>
    </row>
    <row r="19" spans="1:18" ht="15" customHeight="1" x14ac:dyDescent="0.25">
      <c r="A19" s="1"/>
      <c r="B19" s="146" t="s">
        <v>374</v>
      </c>
      <c r="C19" s="146" t="s">
        <v>384</v>
      </c>
      <c r="D19" s="174" t="s">
        <v>372</v>
      </c>
      <c r="E19" s="174" t="s">
        <v>372</v>
      </c>
      <c r="F19" s="174" t="s">
        <v>372</v>
      </c>
      <c r="G19" s="174" t="s">
        <v>372</v>
      </c>
      <c r="H19" s="174" t="s">
        <v>372</v>
      </c>
      <c r="I19" s="174" t="s">
        <v>372</v>
      </c>
      <c r="J19" s="174" t="s">
        <v>323</v>
      </c>
      <c r="K19" s="174"/>
      <c r="L19" s="174" t="s">
        <v>323</v>
      </c>
      <c r="M19" s="174" t="s">
        <v>323</v>
      </c>
      <c r="N19" s="174" t="s">
        <v>323</v>
      </c>
      <c r="O19" s="174"/>
      <c r="P19" s="174" t="s">
        <v>323</v>
      </c>
      <c r="Q19" s="174"/>
      <c r="R19" s="173">
        <v>1873.76</v>
      </c>
    </row>
    <row r="20" spans="1:18" ht="15.75" x14ac:dyDescent="0.25">
      <c r="A20" s="1"/>
      <c r="B20" s="146" t="s">
        <v>374</v>
      </c>
      <c r="C20" s="146" t="s">
        <v>384</v>
      </c>
      <c r="D20" s="174" t="s">
        <v>372</v>
      </c>
      <c r="E20" s="174" t="s">
        <v>372</v>
      </c>
      <c r="F20" s="174" t="s">
        <v>372</v>
      </c>
      <c r="G20" s="174" t="s">
        <v>372</v>
      </c>
      <c r="H20" s="174" t="s">
        <v>372</v>
      </c>
      <c r="I20" s="174" t="s">
        <v>372</v>
      </c>
      <c r="J20" s="174" t="s">
        <v>372</v>
      </c>
      <c r="K20" s="174"/>
      <c r="L20" s="174" t="s">
        <v>323</v>
      </c>
      <c r="M20" s="174" t="s">
        <v>323</v>
      </c>
      <c r="N20" s="174" t="s">
        <v>323</v>
      </c>
      <c r="O20" s="174"/>
      <c r="P20" s="174" t="s">
        <v>323</v>
      </c>
      <c r="Q20" s="174"/>
      <c r="R20" s="173">
        <v>1445.65</v>
      </c>
    </row>
    <row r="21" spans="1:18" ht="15.75" x14ac:dyDescent="0.25">
      <c r="A21" s="1"/>
      <c r="B21" s="146" t="s">
        <v>374</v>
      </c>
      <c r="C21" s="146" t="s">
        <v>384</v>
      </c>
      <c r="D21" s="174" t="s">
        <v>372</v>
      </c>
      <c r="E21" s="174" t="s">
        <v>372</v>
      </c>
      <c r="F21" s="174" t="s">
        <v>372</v>
      </c>
      <c r="G21" s="174" t="s">
        <v>372</v>
      </c>
      <c r="H21" s="174" t="s">
        <v>372</v>
      </c>
      <c r="I21" s="174" t="s">
        <v>372</v>
      </c>
      <c r="J21" s="174" t="s">
        <v>323</v>
      </c>
      <c r="K21" s="174"/>
      <c r="L21" s="174" t="s">
        <v>323</v>
      </c>
      <c r="M21" s="174" t="s">
        <v>323</v>
      </c>
      <c r="N21" s="174" t="s">
        <v>323</v>
      </c>
      <c r="O21" s="174"/>
      <c r="P21" s="174" t="s">
        <v>323</v>
      </c>
      <c r="Q21" s="174"/>
      <c r="R21" s="173">
        <v>1496.98</v>
      </c>
    </row>
    <row r="22" spans="1:18" ht="15.75" x14ac:dyDescent="0.25">
      <c r="A22" s="1"/>
      <c r="B22" s="146" t="s">
        <v>374</v>
      </c>
      <c r="C22" s="146" t="s">
        <v>384</v>
      </c>
      <c r="D22" s="174" t="s">
        <v>372</v>
      </c>
      <c r="E22" s="174" t="s">
        <v>323</v>
      </c>
      <c r="F22" s="174" t="s">
        <v>372</v>
      </c>
      <c r="G22" s="174" t="s">
        <v>372</v>
      </c>
      <c r="H22" s="174" t="s">
        <v>372</v>
      </c>
      <c r="I22" s="174" t="s">
        <v>323</v>
      </c>
      <c r="J22" s="174" t="s">
        <v>323</v>
      </c>
      <c r="K22" s="174"/>
      <c r="L22" s="174" t="s">
        <v>323</v>
      </c>
      <c r="M22" s="174" t="s">
        <v>323</v>
      </c>
      <c r="N22" s="174" t="s">
        <v>323</v>
      </c>
      <c r="O22" s="174"/>
      <c r="P22" s="174" t="s">
        <v>323</v>
      </c>
      <c r="Q22" s="174"/>
      <c r="R22" s="173">
        <v>8194.42</v>
      </c>
    </row>
    <row r="23" spans="1:18" ht="15.75" x14ac:dyDescent="0.25">
      <c r="A23" s="1"/>
      <c r="B23" s="146" t="s">
        <v>374</v>
      </c>
      <c r="C23" s="146" t="s">
        <v>384</v>
      </c>
      <c r="D23" s="174" t="s">
        <v>372</v>
      </c>
      <c r="E23" s="174" t="s">
        <v>372</v>
      </c>
      <c r="F23" s="174" t="s">
        <v>372</v>
      </c>
      <c r="G23" s="174" t="s">
        <v>372</v>
      </c>
      <c r="H23" s="174" t="s">
        <v>372</v>
      </c>
      <c r="I23" s="174" t="s">
        <v>372</v>
      </c>
      <c r="J23" s="174" t="s">
        <v>372</v>
      </c>
      <c r="K23" s="174"/>
      <c r="L23" s="174" t="s">
        <v>323</v>
      </c>
      <c r="M23" s="174" t="s">
        <v>323</v>
      </c>
      <c r="N23" s="174" t="s">
        <v>323</v>
      </c>
      <c r="O23" s="174"/>
      <c r="P23" s="174" t="s">
        <v>323</v>
      </c>
      <c r="Q23" s="174"/>
      <c r="R23" s="173">
        <v>1348.79</v>
      </c>
    </row>
    <row r="24" spans="1:18" ht="15.75" x14ac:dyDescent="0.25">
      <c r="A24" s="1"/>
      <c r="B24" s="146" t="s">
        <v>375</v>
      </c>
      <c r="C24" s="146" t="s">
        <v>381</v>
      </c>
      <c r="D24" s="174" t="s">
        <v>323</v>
      </c>
      <c r="E24" s="174" t="s">
        <v>372</v>
      </c>
      <c r="F24" s="174" t="s">
        <v>372</v>
      </c>
      <c r="G24" s="174" t="s">
        <v>372</v>
      </c>
      <c r="H24" s="174" t="s">
        <v>372</v>
      </c>
      <c r="I24" s="174" t="s">
        <v>323</v>
      </c>
      <c r="J24" s="174" t="s">
        <v>323</v>
      </c>
      <c r="K24" s="174"/>
      <c r="L24" s="174" t="s">
        <v>323</v>
      </c>
      <c r="M24" s="174" t="s">
        <v>323</v>
      </c>
      <c r="N24" s="174" t="s">
        <v>323</v>
      </c>
      <c r="O24" s="174"/>
      <c r="P24" s="174" t="s">
        <v>323</v>
      </c>
      <c r="Q24" s="174"/>
      <c r="R24" s="173">
        <v>11263.11</v>
      </c>
    </row>
    <row r="25" spans="1:18" ht="15.75" x14ac:dyDescent="0.25">
      <c r="A25" s="1"/>
      <c r="B25" s="146" t="s">
        <v>375</v>
      </c>
      <c r="C25" s="146" t="s">
        <v>382</v>
      </c>
      <c r="D25" s="174" t="s">
        <v>372</v>
      </c>
      <c r="E25" s="174" t="s">
        <v>372</v>
      </c>
      <c r="F25" s="174" t="s">
        <v>372</v>
      </c>
      <c r="G25" s="174" t="s">
        <v>372</v>
      </c>
      <c r="H25" s="174" t="s">
        <v>372</v>
      </c>
      <c r="I25" s="174" t="s">
        <v>372</v>
      </c>
      <c r="J25" s="174" t="s">
        <v>372</v>
      </c>
      <c r="K25" s="174"/>
      <c r="L25" s="174" t="s">
        <v>323</v>
      </c>
      <c r="M25" s="174" t="s">
        <v>323</v>
      </c>
      <c r="N25" s="174" t="s">
        <v>323</v>
      </c>
      <c r="O25" s="174"/>
      <c r="P25" s="174" t="s">
        <v>323</v>
      </c>
      <c r="Q25" s="174"/>
      <c r="R25" s="173">
        <v>699.09</v>
      </c>
    </row>
    <row r="26" spans="1:18" ht="15.75" x14ac:dyDescent="0.25">
      <c r="A26" s="1"/>
      <c r="B26" s="146" t="s">
        <v>375</v>
      </c>
      <c r="C26" s="146" t="s">
        <v>385</v>
      </c>
      <c r="D26" s="174" t="s">
        <v>372</v>
      </c>
      <c r="E26" s="174" t="s">
        <v>372</v>
      </c>
      <c r="F26" s="174" t="s">
        <v>323</v>
      </c>
      <c r="G26" s="174" t="s">
        <v>372</v>
      </c>
      <c r="H26" s="174" t="s">
        <v>372</v>
      </c>
      <c r="I26" s="174" t="s">
        <v>323</v>
      </c>
      <c r="J26" s="174" t="s">
        <v>372</v>
      </c>
      <c r="K26" s="174"/>
      <c r="L26" s="174" t="s">
        <v>323</v>
      </c>
      <c r="M26" s="174" t="s">
        <v>323</v>
      </c>
      <c r="N26" s="174" t="s">
        <v>323</v>
      </c>
      <c r="O26" s="174"/>
      <c r="P26" s="174" t="s">
        <v>323</v>
      </c>
      <c r="Q26" s="174"/>
      <c r="R26" s="173">
        <v>19732.650000000001</v>
      </c>
    </row>
    <row r="27" spans="1:18" ht="15.75" x14ac:dyDescent="0.25">
      <c r="A27" s="1"/>
      <c r="B27" s="146" t="s">
        <v>375</v>
      </c>
      <c r="C27" s="146" t="s">
        <v>383</v>
      </c>
      <c r="D27" s="174" t="s">
        <v>372</v>
      </c>
      <c r="E27" s="174" t="s">
        <v>372</v>
      </c>
      <c r="F27" s="174" t="s">
        <v>372</v>
      </c>
      <c r="G27" s="174" t="s">
        <v>372</v>
      </c>
      <c r="H27" s="174" t="s">
        <v>372</v>
      </c>
      <c r="I27" s="174" t="s">
        <v>372</v>
      </c>
      <c r="J27" s="174" t="s">
        <v>372</v>
      </c>
      <c r="K27" s="174"/>
      <c r="L27" s="174" t="s">
        <v>323</v>
      </c>
      <c r="M27" s="174" t="s">
        <v>323</v>
      </c>
      <c r="N27" s="174" t="s">
        <v>323</v>
      </c>
      <c r="O27" s="174"/>
      <c r="P27" s="174" t="s">
        <v>323</v>
      </c>
      <c r="Q27" s="174"/>
      <c r="R27" s="173">
        <v>2122.83</v>
      </c>
    </row>
    <row r="28" spans="1:18" ht="15.75" x14ac:dyDescent="0.25">
      <c r="A28" s="1"/>
      <c r="B28" s="146" t="s">
        <v>375</v>
      </c>
      <c r="C28" s="146" t="s">
        <v>384</v>
      </c>
      <c r="D28" s="174" t="s">
        <v>372</v>
      </c>
      <c r="E28" s="174" t="s">
        <v>372</v>
      </c>
      <c r="F28" s="174" t="s">
        <v>372</v>
      </c>
      <c r="G28" s="174" t="s">
        <v>372</v>
      </c>
      <c r="H28" s="174" t="s">
        <v>372</v>
      </c>
      <c r="I28" s="174" t="s">
        <v>372</v>
      </c>
      <c r="J28" s="174" t="s">
        <v>372</v>
      </c>
      <c r="K28" s="174"/>
      <c r="L28" s="174" t="s">
        <v>323</v>
      </c>
      <c r="M28" s="174" t="s">
        <v>323</v>
      </c>
      <c r="N28" s="174" t="s">
        <v>323</v>
      </c>
      <c r="O28" s="174"/>
      <c r="P28" s="174" t="s">
        <v>323</v>
      </c>
      <c r="Q28" s="174"/>
      <c r="R28" s="173">
        <v>2122.83</v>
      </c>
    </row>
    <row r="29" spans="1:18" ht="15.75" x14ac:dyDescent="0.25">
      <c r="A29" s="1"/>
      <c r="B29" s="146" t="s">
        <v>376</v>
      </c>
      <c r="C29" s="146" t="s">
        <v>381</v>
      </c>
      <c r="D29" s="174" t="s">
        <v>372</v>
      </c>
      <c r="E29" s="174" t="s">
        <v>323</v>
      </c>
      <c r="F29" s="174" t="s">
        <v>372</v>
      </c>
      <c r="G29" s="174" t="s">
        <v>372</v>
      </c>
      <c r="H29" s="174" t="s">
        <v>372</v>
      </c>
      <c r="I29" s="174" t="s">
        <v>323</v>
      </c>
      <c r="J29" s="174" t="s">
        <v>323</v>
      </c>
      <c r="K29" s="174"/>
      <c r="L29" s="174" t="s">
        <v>323</v>
      </c>
      <c r="M29" s="174" t="s">
        <v>323</v>
      </c>
      <c r="N29" s="174" t="s">
        <v>323</v>
      </c>
      <c r="O29" s="174"/>
      <c r="P29" s="174" t="s">
        <v>323</v>
      </c>
      <c r="Q29" s="174"/>
      <c r="R29" s="173">
        <v>24306.39</v>
      </c>
    </row>
    <row r="30" spans="1:18" ht="15.75" x14ac:dyDescent="0.25">
      <c r="A30" s="1"/>
      <c r="B30" s="146" t="s">
        <v>376</v>
      </c>
      <c r="C30" s="146" t="s">
        <v>385</v>
      </c>
      <c r="D30" s="174" t="s">
        <v>323</v>
      </c>
      <c r="E30" s="174" t="s">
        <v>372</v>
      </c>
      <c r="F30" s="174" t="s">
        <v>372</v>
      </c>
      <c r="G30" s="174" t="s">
        <v>372</v>
      </c>
      <c r="H30" s="174" t="s">
        <v>372</v>
      </c>
      <c r="I30" s="174" t="s">
        <v>323</v>
      </c>
      <c r="J30" s="174" t="s">
        <v>323</v>
      </c>
      <c r="K30" s="174"/>
      <c r="L30" s="174" t="s">
        <v>323</v>
      </c>
      <c r="M30" s="174" t="s">
        <v>323</v>
      </c>
      <c r="N30" s="174" t="s">
        <v>323</v>
      </c>
      <c r="O30" s="174"/>
      <c r="P30" s="174" t="s">
        <v>323</v>
      </c>
      <c r="Q30" s="174"/>
      <c r="R30" s="173">
        <v>4936.96</v>
      </c>
    </row>
    <row r="31" spans="1:18" ht="15.75" x14ac:dyDescent="0.25">
      <c r="A31" s="1"/>
      <c r="B31" s="146" t="s">
        <v>376</v>
      </c>
      <c r="C31" s="146" t="s">
        <v>383</v>
      </c>
      <c r="D31" s="174" t="s">
        <v>323</v>
      </c>
      <c r="E31" s="174" t="s">
        <v>372</v>
      </c>
      <c r="F31" s="174" t="s">
        <v>372</v>
      </c>
      <c r="G31" s="174" t="s">
        <v>372</v>
      </c>
      <c r="H31" s="174" t="s">
        <v>372</v>
      </c>
      <c r="I31" s="174" t="s">
        <v>323</v>
      </c>
      <c r="J31" s="174" t="s">
        <v>323</v>
      </c>
      <c r="K31" s="174"/>
      <c r="L31" s="174" t="s">
        <v>323</v>
      </c>
      <c r="M31" s="174" t="s">
        <v>323</v>
      </c>
      <c r="N31" s="174" t="s">
        <v>323</v>
      </c>
      <c r="O31" s="174"/>
      <c r="P31" s="174" t="s">
        <v>323</v>
      </c>
      <c r="Q31" s="174"/>
      <c r="R31" s="173">
        <v>6221.93</v>
      </c>
    </row>
    <row r="32" spans="1:18" ht="15.75" x14ac:dyDescent="0.25">
      <c r="A32" s="1"/>
      <c r="B32" s="146" t="s">
        <v>376</v>
      </c>
      <c r="C32" s="146" t="s">
        <v>384</v>
      </c>
      <c r="D32" s="174" t="s">
        <v>372</v>
      </c>
      <c r="E32" s="174" t="s">
        <v>372</v>
      </c>
      <c r="F32" s="174" t="s">
        <v>372</v>
      </c>
      <c r="G32" s="174" t="s">
        <v>372</v>
      </c>
      <c r="H32" s="174" t="s">
        <v>372</v>
      </c>
      <c r="I32" s="174" t="s">
        <v>372</v>
      </c>
      <c r="J32" s="174" t="s">
        <v>323</v>
      </c>
      <c r="K32" s="174"/>
      <c r="L32" s="174" t="s">
        <v>323</v>
      </c>
      <c r="M32" s="174" t="s">
        <v>323</v>
      </c>
      <c r="N32" s="174" t="s">
        <v>323</v>
      </c>
      <c r="O32" s="174"/>
      <c r="P32" s="174" t="s">
        <v>323</v>
      </c>
      <c r="Q32" s="174"/>
      <c r="R32" s="173">
        <v>1892.01</v>
      </c>
    </row>
    <row r="33" spans="1:18" ht="15.75" x14ac:dyDescent="0.25">
      <c r="A33" s="1"/>
      <c r="B33" s="146" t="s">
        <v>376</v>
      </c>
      <c r="C33" s="146" t="s">
        <v>384</v>
      </c>
      <c r="D33" s="174" t="s">
        <v>372</v>
      </c>
      <c r="E33" s="174" t="s">
        <v>372</v>
      </c>
      <c r="F33" s="174" t="s">
        <v>372</v>
      </c>
      <c r="G33" s="174" t="s">
        <v>372</v>
      </c>
      <c r="H33" s="174" t="s">
        <v>372</v>
      </c>
      <c r="I33" s="174" t="s">
        <v>372</v>
      </c>
      <c r="J33" s="174" t="s">
        <v>323</v>
      </c>
      <c r="K33" s="174"/>
      <c r="L33" s="174" t="s">
        <v>323</v>
      </c>
      <c r="M33" s="174" t="s">
        <v>323</v>
      </c>
      <c r="N33" s="174" t="s">
        <v>323</v>
      </c>
      <c r="O33" s="174"/>
      <c r="P33" s="174" t="s">
        <v>323</v>
      </c>
      <c r="Q33" s="174"/>
      <c r="R33" s="173">
        <v>1778.18</v>
      </c>
    </row>
    <row r="34" spans="1:18" ht="15.75" x14ac:dyDescent="0.25">
      <c r="A34" s="1"/>
      <c r="B34" s="146" t="s">
        <v>376</v>
      </c>
      <c r="C34" s="146" t="s">
        <v>384</v>
      </c>
      <c r="D34" s="174" t="s">
        <v>372</v>
      </c>
      <c r="E34" s="174" t="s">
        <v>372</v>
      </c>
      <c r="F34" s="174" t="s">
        <v>372</v>
      </c>
      <c r="G34" s="174" t="s">
        <v>372</v>
      </c>
      <c r="H34" s="174" t="s">
        <v>372</v>
      </c>
      <c r="I34" s="174" t="s">
        <v>372</v>
      </c>
      <c r="J34" s="174" t="s">
        <v>323</v>
      </c>
      <c r="K34" s="174"/>
      <c r="L34" s="174" t="s">
        <v>323</v>
      </c>
      <c r="M34" s="174" t="s">
        <v>323</v>
      </c>
      <c r="N34" s="174" t="s">
        <v>323</v>
      </c>
      <c r="O34" s="174"/>
      <c r="P34" s="174" t="s">
        <v>323</v>
      </c>
      <c r="Q34" s="174"/>
      <c r="R34" s="173">
        <v>1623.99</v>
      </c>
    </row>
    <row r="35" spans="1:18" ht="15.75" x14ac:dyDescent="0.25">
      <c r="A35" s="1"/>
      <c r="B35" s="146" t="s">
        <v>377</v>
      </c>
      <c r="C35" s="146" t="s">
        <v>381</v>
      </c>
      <c r="D35" s="174" t="s">
        <v>372</v>
      </c>
      <c r="E35" s="174" t="s">
        <v>323</v>
      </c>
      <c r="F35" s="174" t="s">
        <v>372</v>
      </c>
      <c r="G35" s="174" t="s">
        <v>372</v>
      </c>
      <c r="H35" s="174" t="s">
        <v>372</v>
      </c>
      <c r="I35" s="174" t="s">
        <v>323</v>
      </c>
      <c r="J35" s="174" t="s">
        <v>323</v>
      </c>
      <c r="K35" s="174"/>
      <c r="L35" s="174" t="s">
        <v>323</v>
      </c>
      <c r="M35" s="174" t="s">
        <v>323</v>
      </c>
      <c r="N35" s="174" t="s">
        <v>323</v>
      </c>
      <c r="O35" s="174"/>
      <c r="P35" s="174" t="s">
        <v>323</v>
      </c>
      <c r="Q35" s="174"/>
      <c r="R35" s="173">
        <v>24490.66</v>
      </c>
    </row>
    <row r="36" spans="1:18" ht="15.75" x14ac:dyDescent="0.25">
      <c r="A36" s="1"/>
      <c r="B36" s="146" t="s">
        <v>377</v>
      </c>
      <c r="C36" s="146" t="s">
        <v>385</v>
      </c>
      <c r="D36" s="174" t="s">
        <v>372</v>
      </c>
      <c r="E36" s="174" t="s">
        <v>323</v>
      </c>
      <c r="F36" s="174" t="s">
        <v>372</v>
      </c>
      <c r="G36" s="174" t="s">
        <v>372</v>
      </c>
      <c r="H36" s="174" t="s">
        <v>372</v>
      </c>
      <c r="I36" s="174" t="s">
        <v>323</v>
      </c>
      <c r="J36" s="174" t="s">
        <v>323</v>
      </c>
      <c r="K36" s="174"/>
      <c r="L36" s="174" t="s">
        <v>323</v>
      </c>
      <c r="M36" s="174" t="s">
        <v>323</v>
      </c>
      <c r="N36" s="174" t="s">
        <v>323</v>
      </c>
      <c r="O36" s="174"/>
      <c r="P36" s="174" t="s">
        <v>323</v>
      </c>
      <c r="Q36" s="174"/>
      <c r="R36" s="173">
        <v>20538.53</v>
      </c>
    </row>
    <row r="37" spans="1:18" ht="15.75" x14ac:dyDescent="0.25">
      <c r="A37" s="1"/>
      <c r="B37" s="146" t="s">
        <v>377</v>
      </c>
      <c r="C37" s="146" t="s">
        <v>383</v>
      </c>
      <c r="D37" s="174" t="s">
        <v>372</v>
      </c>
      <c r="E37" s="174" t="s">
        <v>372</v>
      </c>
      <c r="F37" s="174" t="s">
        <v>372</v>
      </c>
      <c r="G37" s="174" t="s">
        <v>372</v>
      </c>
      <c r="H37" s="174" t="s">
        <v>372</v>
      </c>
      <c r="I37" s="174" t="s">
        <v>372</v>
      </c>
      <c r="J37" s="174" t="s">
        <v>372</v>
      </c>
      <c r="K37" s="174"/>
      <c r="L37" s="174" t="s">
        <v>323</v>
      </c>
      <c r="M37" s="174" t="s">
        <v>323</v>
      </c>
      <c r="N37" s="174" t="s">
        <v>323</v>
      </c>
      <c r="O37" s="174"/>
      <c r="P37" s="174" t="s">
        <v>323</v>
      </c>
      <c r="Q37" s="174"/>
      <c r="R37" s="173">
        <v>2706.78</v>
      </c>
    </row>
    <row r="38" spans="1:18" ht="15.75" x14ac:dyDescent="0.25">
      <c r="A38" s="1"/>
      <c r="B38" s="146" t="s">
        <v>377</v>
      </c>
      <c r="C38" s="146" t="s">
        <v>384</v>
      </c>
      <c r="D38" s="174" t="s">
        <v>372</v>
      </c>
      <c r="E38" s="174" t="s">
        <v>372</v>
      </c>
      <c r="F38" s="174" t="s">
        <v>372</v>
      </c>
      <c r="G38" s="174" t="s">
        <v>372</v>
      </c>
      <c r="H38" s="174" t="s">
        <v>372</v>
      </c>
      <c r="I38" s="174" t="s">
        <v>372</v>
      </c>
      <c r="J38" s="174" t="s">
        <v>323</v>
      </c>
      <c r="K38" s="174"/>
      <c r="L38" s="174" t="s">
        <v>323</v>
      </c>
      <c r="M38" s="174" t="s">
        <v>323</v>
      </c>
      <c r="N38" s="174" t="s">
        <v>323</v>
      </c>
      <c r="O38" s="174"/>
      <c r="P38" s="174" t="s">
        <v>323</v>
      </c>
      <c r="Q38" s="174"/>
      <c r="R38" s="173">
        <v>2131.21</v>
      </c>
    </row>
    <row r="39" spans="1:18" ht="15.75" x14ac:dyDescent="0.25">
      <c r="A39" s="1"/>
      <c r="B39" s="146" t="s">
        <v>377</v>
      </c>
      <c r="C39" s="146" t="s">
        <v>384</v>
      </c>
      <c r="D39" s="174" t="s">
        <v>372</v>
      </c>
      <c r="E39" s="174" t="s">
        <v>372</v>
      </c>
      <c r="F39" s="174" t="s">
        <v>372</v>
      </c>
      <c r="G39" s="174" t="s">
        <v>372</v>
      </c>
      <c r="H39" s="174" t="s">
        <v>372</v>
      </c>
      <c r="I39" s="174" t="s">
        <v>372</v>
      </c>
      <c r="J39" s="174" t="s">
        <v>323</v>
      </c>
      <c r="K39" s="174"/>
      <c r="L39" s="174" t="s">
        <v>323</v>
      </c>
      <c r="M39" s="174" t="s">
        <v>323</v>
      </c>
      <c r="N39" s="174" t="s">
        <v>323</v>
      </c>
      <c r="O39" s="174"/>
      <c r="P39" s="174" t="s">
        <v>323</v>
      </c>
      <c r="Q39" s="174"/>
      <c r="R39" s="173">
        <v>1675.81</v>
      </c>
    </row>
    <row r="40" spans="1:18" ht="15.75" x14ac:dyDescent="0.25">
      <c r="A40" s="1"/>
      <c r="B40" s="146" t="s">
        <v>377</v>
      </c>
      <c r="C40" s="146" t="s">
        <v>384</v>
      </c>
      <c r="D40" s="174" t="s">
        <v>372</v>
      </c>
      <c r="E40" s="174" t="s">
        <v>372</v>
      </c>
      <c r="F40" s="174" t="s">
        <v>372</v>
      </c>
      <c r="G40" s="174" t="s">
        <v>372</v>
      </c>
      <c r="H40" s="174" t="s">
        <v>372</v>
      </c>
      <c r="I40" s="174" t="s">
        <v>372</v>
      </c>
      <c r="J40" s="174" t="s">
        <v>323</v>
      </c>
      <c r="K40" s="174"/>
      <c r="L40" s="174" t="s">
        <v>323</v>
      </c>
      <c r="M40" s="174" t="s">
        <v>323</v>
      </c>
      <c r="N40" s="174" t="s">
        <v>323</v>
      </c>
      <c r="O40" s="174"/>
      <c r="P40" s="174" t="s">
        <v>323</v>
      </c>
      <c r="Q40" s="174"/>
      <c r="R40" s="173">
        <v>1607.36</v>
      </c>
    </row>
    <row r="41" spans="1:18" ht="15.75" x14ac:dyDescent="0.25">
      <c r="A41" s="1"/>
      <c r="B41" s="146" t="s">
        <v>377</v>
      </c>
      <c r="C41" s="146" t="s">
        <v>386</v>
      </c>
      <c r="D41" s="174" t="s">
        <v>372</v>
      </c>
      <c r="E41" s="174" t="s">
        <v>372</v>
      </c>
      <c r="F41" s="174" t="s">
        <v>372</v>
      </c>
      <c r="G41" s="174" t="s">
        <v>372</v>
      </c>
      <c r="H41" s="174" t="s">
        <v>372</v>
      </c>
      <c r="I41" s="174" t="s">
        <v>372</v>
      </c>
      <c r="J41" s="174" t="s">
        <v>372</v>
      </c>
      <c r="K41" s="174"/>
      <c r="L41" s="174" t="s">
        <v>323</v>
      </c>
      <c r="M41" s="174" t="s">
        <v>323</v>
      </c>
      <c r="N41" s="174" t="s">
        <v>323</v>
      </c>
      <c r="O41" s="174"/>
      <c r="P41" s="174" t="s">
        <v>323</v>
      </c>
      <c r="Q41" s="174"/>
      <c r="R41" s="173">
        <v>2614.42</v>
      </c>
    </row>
    <row r="42" spans="1:18" ht="15.75" x14ac:dyDescent="0.25">
      <c r="A42" s="1"/>
      <c r="B42" s="146" t="s">
        <v>377</v>
      </c>
      <c r="C42" s="146" t="s">
        <v>385</v>
      </c>
      <c r="D42" s="174" t="s">
        <v>372</v>
      </c>
      <c r="E42" s="174" t="s">
        <v>372</v>
      </c>
      <c r="F42" s="174" t="s">
        <v>372</v>
      </c>
      <c r="G42" s="174" t="s">
        <v>372</v>
      </c>
      <c r="H42" s="174" t="s">
        <v>372</v>
      </c>
      <c r="I42" s="174" t="s">
        <v>372</v>
      </c>
      <c r="J42" s="174" t="s">
        <v>372</v>
      </c>
      <c r="K42" s="174"/>
      <c r="L42" s="174" t="s">
        <v>323</v>
      </c>
      <c r="M42" s="174" t="s">
        <v>323</v>
      </c>
      <c r="N42" s="174" t="s">
        <v>323</v>
      </c>
      <c r="O42" s="174"/>
      <c r="P42" s="174" t="s">
        <v>323</v>
      </c>
      <c r="Q42" s="174"/>
      <c r="R42" s="173">
        <v>517.32000000000005</v>
      </c>
    </row>
    <row r="43" spans="1:18" ht="15.75" x14ac:dyDescent="0.25">
      <c r="A43" s="1"/>
      <c r="B43" s="146" t="s">
        <v>377</v>
      </c>
      <c r="C43" s="146" t="s">
        <v>387</v>
      </c>
      <c r="D43" s="174" t="s">
        <v>372</v>
      </c>
      <c r="E43" s="174" t="s">
        <v>372</v>
      </c>
      <c r="F43" s="174" t="s">
        <v>372</v>
      </c>
      <c r="G43" s="174" t="s">
        <v>372</v>
      </c>
      <c r="H43" s="174" t="s">
        <v>372</v>
      </c>
      <c r="I43" s="174" t="s">
        <v>372</v>
      </c>
      <c r="J43" s="174" t="s">
        <v>372</v>
      </c>
      <c r="K43" s="174"/>
      <c r="L43" s="174" t="s">
        <v>323</v>
      </c>
      <c r="M43" s="174" t="s">
        <v>323</v>
      </c>
      <c r="N43" s="174" t="s">
        <v>323</v>
      </c>
      <c r="O43" s="174"/>
      <c r="P43" s="174" t="s">
        <v>323</v>
      </c>
      <c r="Q43" s="174"/>
      <c r="R43" s="173">
        <v>84.04</v>
      </c>
    </row>
    <row r="44" spans="1:18" ht="15.75" x14ac:dyDescent="0.25">
      <c r="A44" s="1"/>
      <c r="B44" s="146" t="s">
        <v>378</v>
      </c>
      <c r="C44" s="146" t="s">
        <v>381</v>
      </c>
      <c r="D44" s="174" t="s">
        <v>372</v>
      </c>
      <c r="E44" s="174" t="s">
        <v>372</v>
      </c>
      <c r="F44" s="174" t="s">
        <v>323</v>
      </c>
      <c r="G44" s="174" t="s">
        <v>372</v>
      </c>
      <c r="H44" s="174" t="s">
        <v>372</v>
      </c>
      <c r="I44" s="174" t="s">
        <v>323</v>
      </c>
      <c r="J44" s="174" t="s">
        <v>323</v>
      </c>
      <c r="K44" s="174"/>
      <c r="L44" s="174" t="s">
        <v>323</v>
      </c>
      <c r="M44" s="174" t="s">
        <v>323</v>
      </c>
      <c r="N44" s="174" t="s">
        <v>323</v>
      </c>
      <c r="O44" s="174"/>
      <c r="P44" s="174" t="s">
        <v>323</v>
      </c>
      <c r="Q44" s="174"/>
      <c r="R44" s="173">
        <v>24153.46</v>
      </c>
    </row>
    <row r="45" spans="1:18" ht="15.75" x14ac:dyDescent="0.25">
      <c r="A45" s="1"/>
      <c r="B45" s="146" t="s">
        <v>378</v>
      </c>
      <c r="C45" s="146" t="s">
        <v>382</v>
      </c>
      <c r="D45" s="174" t="s">
        <v>372</v>
      </c>
      <c r="E45" s="174" t="s">
        <v>372</v>
      </c>
      <c r="F45" s="174" t="s">
        <v>372</v>
      </c>
      <c r="G45" s="174" t="s">
        <v>372</v>
      </c>
      <c r="H45" s="174" t="s">
        <v>372</v>
      </c>
      <c r="I45" s="174" t="s">
        <v>372</v>
      </c>
      <c r="J45" s="174" t="s">
        <v>323</v>
      </c>
      <c r="K45" s="174"/>
      <c r="L45" s="174" t="s">
        <v>323</v>
      </c>
      <c r="M45" s="174" t="s">
        <v>323</v>
      </c>
      <c r="N45" s="174" t="s">
        <v>323</v>
      </c>
      <c r="O45" s="174"/>
      <c r="P45" s="174" t="s">
        <v>323</v>
      </c>
      <c r="Q45" s="174"/>
      <c r="R45" s="173">
        <v>840.35</v>
      </c>
    </row>
    <row r="46" spans="1:18" ht="15.75" x14ac:dyDescent="0.25">
      <c r="A46" s="1"/>
      <c r="B46" s="146" t="s">
        <v>378</v>
      </c>
      <c r="C46" s="146" t="s">
        <v>383</v>
      </c>
      <c r="D46" s="174" t="s">
        <v>372</v>
      </c>
      <c r="E46" s="174" t="s">
        <v>372</v>
      </c>
      <c r="F46" s="174" t="s">
        <v>372</v>
      </c>
      <c r="G46" s="174" t="s">
        <v>372</v>
      </c>
      <c r="H46" s="174" t="s">
        <v>372</v>
      </c>
      <c r="I46" s="174" t="s">
        <v>372</v>
      </c>
      <c r="J46" s="174" t="s">
        <v>372</v>
      </c>
      <c r="K46" s="174"/>
      <c r="L46" s="174" t="s">
        <v>323</v>
      </c>
      <c r="M46" s="174" t="s">
        <v>323</v>
      </c>
      <c r="N46" s="174" t="s">
        <v>323</v>
      </c>
      <c r="O46" s="174"/>
      <c r="P46" s="174" t="s">
        <v>323</v>
      </c>
      <c r="Q46" s="174"/>
      <c r="R46" s="173">
        <v>2362.7800000000002</v>
      </c>
    </row>
    <row r="47" spans="1:18" ht="15.75" x14ac:dyDescent="0.25">
      <c r="A47" s="1"/>
      <c r="B47" s="146" t="s">
        <v>378</v>
      </c>
      <c r="C47" s="146" t="s">
        <v>383</v>
      </c>
      <c r="D47" s="174" t="s">
        <v>323</v>
      </c>
      <c r="E47" s="174" t="s">
        <v>372</v>
      </c>
      <c r="F47" s="174" t="s">
        <v>372</v>
      </c>
      <c r="G47" s="174" t="s">
        <v>372</v>
      </c>
      <c r="H47" s="174" t="s">
        <v>372</v>
      </c>
      <c r="I47" s="174" t="s">
        <v>323</v>
      </c>
      <c r="J47" s="174" t="s">
        <v>323</v>
      </c>
      <c r="K47" s="174"/>
      <c r="L47" s="174" t="s">
        <v>323</v>
      </c>
      <c r="M47" s="174" t="s">
        <v>323</v>
      </c>
      <c r="N47" s="174" t="s">
        <v>323</v>
      </c>
      <c r="O47" s="174"/>
      <c r="P47" s="174" t="s">
        <v>323</v>
      </c>
      <c r="Q47" s="174"/>
      <c r="R47" s="173">
        <v>20519.939999999999</v>
      </c>
    </row>
    <row r="48" spans="1:18" ht="15.75" x14ac:dyDescent="0.25">
      <c r="A48" s="1"/>
      <c r="B48" s="146" t="s">
        <v>378</v>
      </c>
      <c r="C48" s="146" t="s">
        <v>384</v>
      </c>
      <c r="D48" s="174" t="s">
        <v>372</v>
      </c>
      <c r="E48" s="174" t="s">
        <v>372</v>
      </c>
      <c r="F48" s="174" t="s">
        <v>372</v>
      </c>
      <c r="G48" s="174" t="s">
        <v>372</v>
      </c>
      <c r="H48" s="174" t="s">
        <v>372</v>
      </c>
      <c r="I48" s="174" t="s">
        <v>372</v>
      </c>
      <c r="J48" s="174" t="s">
        <v>372</v>
      </c>
      <c r="K48" s="174"/>
      <c r="L48" s="174" t="s">
        <v>323</v>
      </c>
      <c r="M48" s="174" t="s">
        <v>323</v>
      </c>
      <c r="N48" s="174" t="s">
        <v>323</v>
      </c>
      <c r="O48" s="174"/>
      <c r="P48" s="174" t="s">
        <v>323</v>
      </c>
      <c r="Q48" s="174"/>
      <c r="R48" s="173">
        <v>2119.9299999999998</v>
      </c>
    </row>
    <row r="49" spans="1:18" ht="15" customHeight="1" x14ac:dyDescent="0.25">
      <c r="A49" s="1"/>
      <c r="B49" s="146" t="s">
        <v>378</v>
      </c>
      <c r="C49" s="146" t="s">
        <v>384</v>
      </c>
      <c r="D49" s="174" t="s">
        <v>372</v>
      </c>
      <c r="E49" s="174" t="s">
        <v>372</v>
      </c>
      <c r="F49" s="174" t="s">
        <v>372</v>
      </c>
      <c r="G49" s="174" t="s">
        <v>372</v>
      </c>
      <c r="H49" s="174" t="s">
        <v>372</v>
      </c>
      <c r="I49" s="174" t="s">
        <v>372</v>
      </c>
      <c r="J49" s="174" t="s">
        <v>372</v>
      </c>
      <c r="K49" s="174"/>
      <c r="L49" s="174" t="s">
        <v>323</v>
      </c>
      <c r="M49" s="174" t="s">
        <v>323</v>
      </c>
      <c r="N49" s="174" t="s">
        <v>323</v>
      </c>
      <c r="O49" s="174"/>
      <c r="P49" s="174" t="s">
        <v>323</v>
      </c>
      <c r="Q49" s="174"/>
      <c r="R49" s="173">
        <v>2352.98</v>
      </c>
    </row>
    <row r="50" spans="1:18" ht="15.75" x14ac:dyDescent="0.25">
      <c r="A50" s="1"/>
      <c r="B50" s="146" t="s">
        <v>378</v>
      </c>
      <c r="C50" s="146" t="s">
        <v>384</v>
      </c>
      <c r="D50" s="174" t="s">
        <v>372</v>
      </c>
      <c r="E50" s="174" t="s">
        <v>372</v>
      </c>
      <c r="F50" s="174" t="s">
        <v>372</v>
      </c>
      <c r="G50" s="174" t="s">
        <v>372</v>
      </c>
      <c r="H50" s="174" t="s">
        <v>372</v>
      </c>
      <c r="I50" s="174" t="s">
        <v>372</v>
      </c>
      <c r="J50" s="174" t="s">
        <v>323</v>
      </c>
      <c r="K50" s="174"/>
      <c r="L50" s="174" t="s">
        <v>323</v>
      </c>
      <c r="M50" s="174" t="s">
        <v>323</v>
      </c>
      <c r="N50" s="174" t="s">
        <v>323</v>
      </c>
      <c r="O50" s="174"/>
      <c r="P50" s="174" t="s">
        <v>323</v>
      </c>
      <c r="Q50" s="174"/>
      <c r="R50" s="173">
        <v>1507.57</v>
      </c>
    </row>
    <row r="51" spans="1:18" ht="15.75" x14ac:dyDescent="0.25">
      <c r="A51" s="1"/>
      <c r="B51" s="146" t="s">
        <v>378</v>
      </c>
      <c r="C51" s="146" t="s">
        <v>384</v>
      </c>
      <c r="D51" s="174" t="s">
        <v>372</v>
      </c>
      <c r="E51" s="174" t="s">
        <v>372</v>
      </c>
      <c r="F51" s="174" t="s">
        <v>372</v>
      </c>
      <c r="G51" s="174" t="s">
        <v>372</v>
      </c>
      <c r="H51" s="174" t="s">
        <v>372</v>
      </c>
      <c r="I51" s="174" t="s">
        <v>372</v>
      </c>
      <c r="J51" s="174" t="s">
        <v>323</v>
      </c>
      <c r="K51" s="174"/>
      <c r="L51" s="174" t="s">
        <v>323</v>
      </c>
      <c r="M51" s="174" t="s">
        <v>323</v>
      </c>
      <c r="N51" s="174" t="s">
        <v>323</v>
      </c>
      <c r="O51" s="174"/>
      <c r="P51" s="174" t="s">
        <v>323</v>
      </c>
      <c r="Q51" s="174"/>
      <c r="R51" s="173">
        <v>1507.57</v>
      </c>
    </row>
    <row r="52" spans="1:18" ht="15.75" x14ac:dyDescent="0.25">
      <c r="A52" s="1"/>
      <c r="B52" s="146" t="s">
        <v>378</v>
      </c>
      <c r="C52" s="146" t="s">
        <v>384</v>
      </c>
      <c r="D52" s="174" t="s">
        <v>372</v>
      </c>
      <c r="E52" s="174" t="s">
        <v>372</v>
      </c>
      <c r="F52" s="174" t="s">
        <v>323</v>
      </c>
      <c r="G52" s="174" t="s">
        <v>372</v>
      </c>
      <c r="H52" s="174" t="s">
        <v>372</v>
      </c>
      <c r="I52" s="174" t="s">
        <v>323</v>
      </c>
      <c r="J52" s="174" t="s">
        <v>323</v>
      </c>
      <c r="K52" s="174"/>
      <c r="L52" s="174" t="s">
        <v>323</v>
      </c>
      <c r="M52" s="174" t="s">
        <v>323</v>
      </c>
      <c r="N52" s="174" t="s">
        <v>323</v>
      </c>
      <c r="O52" s="174"/>
      <c r="P52" s="174" t="s">
        <v>323</v>
      </c>
      <c r="Q52" s="174"/>
      <c r="R52" s="173">
        <v>21088.65</v>
      </c>
    </row>
    <row r="53" spans="1:18" ht="15.75" x14ac:dyDescent="0.25">
      <c r="A53" s="1"/>
      <c r="B53" s="146" t="s">
        <v>378</v>
      </c>
      <c r="C53" s="146" t="s">
        <v>385</v>
      </c>
      <c r="D53" s="174" t="s">
        <v>372</v>
      </c>
      <c r="E53" s="174" t="s">
        <v>323</v>
      </c>
      <c r="F53" s="174" t="s">
        <v>372</v>
      </c>
      <c r="G53" s="174" t="s">
        <v>372</v>
      </c>
      <c r="H53" s="174" t="s">
        <v>372</v>
      </c>
      <c r="I53" s="174" t="s">
        <v>323</v>
      </c>
      <c r="J53" s="174" t="s">
        <v>323</v>
      </c>
      <c r="K53" s="174"/>
      <c r="L53" s="174" t="s">
        <v>323</v>
      </c>
      <c r="M53" s="174" t="s">
        <v>323</v>
      </c>
      <c r="N53" s="174" t="s">
        <v>323</v>
      </c>
      <c r="O53" s="174"/>
      <c r="P53" s="174" t="s">
        <v>323</v>
      </c>
      <c r="Q53" s="174"/>
      <c r="R53" s="173">
        <v>20453.3</v>
      </c>
    </row>
    <row r="54" spans="1:18" ht="15.75" x14ac:dyDescent="0.25">
      <c r="A54" s="1"/>
      <c r="B54" s="146" t="s">
        <v>378</v>
      </c>
      <c r="C54" s="146" t="s">
        <v>385</v>
      </c>
      <c r="D54" s="174" t="s">
        <v>372</v>
      </c>
      <c r="E54" s="174" t="s">
        <v>323</v>
      </c>
      <c r="F54" s="174" t="s">
        <v>372</v>
      </c>
      <c r="G54" s="174" t="s">
        <v>372</v>
      </c>
      <c r="H54" s="174" t="s">
        <v>372</v>
      </c>
      <c r="I54" s="174" t="s">
        <v>323</v>
      </c>
      <c r="J54" s="174" t="s">
        <v>323</v>
      </c>
      <c r="K54" s="174"/>
      <c r="L54" s="174" t="s">
        <v>323</v>
      </c>
      <c r="M54" s="174" t="s">
        <v>323</v>
      </c>
      <c r="N54" s="174" t="s">
        <v>323</v>
      </c>
      <c r="O54" s="174"/>
      <c r="P54" s="174" t="s">
        <v>323</v>
      </c>
      <c r="Q54" s="174"/>
      <c r="R54" s="173">
        <v>19749.099999999999</v>
      </c>
    </row>
    <row r="55" spans="1:18" ht="15.75" x14ac:dyDescent="0.25">
      <c r="A55" s="1"/>
      <c r="B55" s="146" t="s">
        <v>378</v>
      </c>
      <c r="C55" s="146" t="s">
        <v>387</v>
      </c>
      <c r="D55" s="174" t="s">
        <v>372</v>
      </c>
      <c r="E55" s="174" t="s">
        <v>372</v>
      </c>
      <c r="F55" s="174" t="s">
        <v>372</v>
      </c>
      <c r="G55" s="174" t="s">
        <v>372</v>
      </c>
      <c r="H55" s="174" t="s">
        <v>372</v>
      </c>
      <c r="I55" s="174" t="s">
        <v>372</v>
      </c>
      <c r="J55" s="174" t="s">
        <v>323</v>
      </c>
      <c r="K55" s="174"/>
      <c r="L55" s="174" t="s">
        <v>323</v>
      </c>
      <c r="M55" s="174" t="s">
        <v>323</v>
      </c>
      <c r="N55" s="174" t="s">
        <v>323</v>
      </c>
      <c r="O55" s="174"/>
      <c r="P55" s="174" t="s">
        <v>323</v>
      </c>
      <c r="Q55" s="174"/>
      <c r="R55" s="173">
        <v>82.93</v>
      </c>
    </row>
    <row r="56" spans="1:18" ht="15.75" x14ac:dyDescent="0.25">
      <c r="A56" s="1"/>
      <c r="B56" s="146" t="s">
        <v>379</v>
      </c>
      <c r="C56" s="146" t="s">
        <v>381</v>
      </c>
      <c r="D56" s="174" t="s">
        <v>372</v>
      </c>
      <c r="E56" s="174" t="s">
        <v>372</v>
      </c>
      <c r="F56" s="174" t="s">
        <v>372</v>
      </c>
      <c r="G56" s="174" t="s">
        <v>372</v>
      </c>
      <c r="H56" s="174" t="s">
        <v>372</v>
      </c>
      <c r="I56" s="174" t="s">
        <v>372</v>
      </c>
      <c r="J56" s="174" t="s">
        <v>372</v>
      </c>
      <c r="K56" s="174"/>
      <c r="L56" s="174" t="s">
        <v>323</v>
      </c>
      <c r="M56" s="174" t="s">
        <v>323</v>
      </c>
      <c r="N56" s="174" t="s">
        <v>323</v>
      </c>
      <c r="O56" s="174"/>
      <c r="P56" s="174" t="s">
        <v>323</v>
      </c>
      <c r="Q56" s="174"/>
      <c r="R56" s="173">
        <v>4850.4799999999996</v>
      </c>
    </row>
    <row r="57" spans="1:18" ht="15.75" x14ac:dyDescent="0.25">
      <c r="A57" s="1"/>
      <c r="B57" s="146" t="s">
        <v>379</v>
      </c>
      <c r="C57" s="146" t="s">
        <v>382</v>
      </c>
      <c r="D57" s="174" t="s">
        <v>372</v>
      </c>
      <c r="E57" s="174" t="s">
        <v>323</v>
      </c>
      <c r="F57" s="174" t="s">
        <v>372</v>
      </c>
      <c r="G57" s="174" t="s">
        <v>372</v>
      </c>
      <c r="H57" s="174" t="s">
        <v>372</v>
      </c>
      <c r="I57" s="174" t="s">
        <v>323</v>
      </c>
      <c r="J57" s="174" t="s">
        <v>323</v>
      </c>
      <c r="K57" s="174"/>
      <c r="L57" s="174" t="s">
        <v>323</v>
      </c>
      <c r="M57" s="174" t="s">
        <v>323</v>
      </c>
      <c r="N57" s="174" t="s">
        <v>323</v>
      </c>
      <c r="O57" s="174"/>
      <c r="P57" s="174" t="s">
        <v>323</v>
      </c>
      <c r="Q57" s="174"/>
      <c r="R57" s="173">
        <v>20007.77</v>
      </c>
    </row>
    <row r="58" spans="1:18" ht="15.75" x14ac:dyDescent="0.25">
      <c r="A58" s="1"/>
      <c r="B58" s="146" t="s">
        <v>379</v>
      </c>
      <c r="C58" s="146" t="s">
        <v>382</v>
      </c>
      <c r="D58" s="174" t="s">
        <v>372</v>
      </c>
      <c r="E58" s="174" t="s">
        <v>372</v>
      </c>
      <c r="F58" s="174" t="s">
        <v>372</v>
      </c>
      <c r="G58" s="174" t="s">
        <v>372</v>
      </c>
      <c r="H58" s="174" t="s">
        <v>372</v>
      </c>
      <c r="I58" s="174" t="s">
        <v>372</v>
      </c>
      <c r="J58" s="174" t="s">
        <v>372</v>
      </c>
      <c r="K58" s="174"/>
      <c r="L58" s="174" t="s">
        <v>323</v>
      </c>
      <c r="M58" s="174" t="s">
        <v>323</v>
      </c>
      <c r="N58" s="174" t="s">
        <v>323</v>
      </c>
      <c r="O58" s="174"/>
      <c r="P58" s="174" t="s">
        <v>323</v>
      </c>
      <c r="Q58" s="174"/>
      <c r="R58" s="173">
        <v>1045.77</v>
      </c>
    </row>
    <row r="59" spans="1:18" ht="15.75" x14ac:dyDescent="0.25">
      <c r="A59" s="1"/>
      <c r="B59" s="146" t="s">
        <v>379</v>
      </c>
      <c r="C59" s="146" t="s">
        <v>383</v>
      </c>
      <c r="D59" s="174" t="s">
        <v>372</v>
      </c>
      <c r="E59" s="174" t="s">
        <v>372</v>
      </c>
      <c r="F59" s="174" t="s">
        <v>372</v>
      </c>
      <c r="G59" s="174" t="s">
        <v>372</v>
      </c>
      <c r="H59" s="174" t="s">
        <v>372</v>
      </c>
      <c r="I59" s="174" t="s">
        <v>372</v>
      </c>
      <c r="J59" s="174" t="s">
        <v>323</v>
      </c>
      <c r="K59" s="174"/>
      <c r="L59" s="174" t="s">
        <v>323</v>
      </c>
      <c r="M59" s="174" t="s">
        <v>323</v>
      </c>
      <c r="N59" s="174" t="s">
        <v>323</v>
      </c>
      <c r="O59" s="174"/>
      <c r="P59" s="174" t="s">
        <v>323</v>
      </c>
      <c r="Q59" s="174"/>
      <c r="R59" s="173">
        <v>2424.6999999999998</v>
      </c>
    </row>
    <row r="60" spans="1:18" ht="15.75" x14ac:dyDescent="0.25">
      <c r="A60" s="1"/>
      <c r="B60" s="146" t="s">
        <v>379</v>
      </c>
      <c r="C60" s="146" t="s">
        <v>384</v>
      </c>
      <c r="D60" s="174" t="s">
        <v>372</v>
      </c>
      <c r="E60" s="174" t="s">
        <v>372</v>
      </c>
      <c r="F60" s="174" t="s">
        <v>372</v>
      </c>
      <c r="G60" s="174" t="s">
        <v>372</v>
      </c>
      <c r="H60" s="174" t="s">
        <v>372</v>
      </c>
      <c r="I60" s="174" t="s">
        <v>372</v>
      </c>
      <c r="J60" s="174" t="s">
        <v>323</v>
      </c>
      <c r="K60" s="174"/>
      <c r="L60" s="174" t="s">
        <v>323</v>
      </c>
      <c r="M60" s="174" t="s">
        <v>323</v>
      </c>
      <c r="N60" s="174" t="s">
        <v>323</v>
      </c>
      <c r="O60" s="174"/>
      <c r="P60" s="174" t="s">
        <v>323</v>
      </c>
      <c r="Q60" s="174"/>
      <c r="R60" s="173">
        <v>2284.1799999999998</v>
      </c>
    </row>
    <row r="61" spans="1:18" ht="15.75" x14ac:dyDescent="0.25">
      <c r="A61" s="1"/>
      <c r="B61" s="146" t="s">
        <v>379</v>
      </c>
      <c r="C61" s="146" t="s">
        <v>384</v>
      </c>
      <c r="D61" s="174" t="s">
        <v>372</v>
      </c>
      <c r="E61" s="174" t="s">
        <v>372</v>
      </c>
      <c r="F61" s="174" t="s">
        <v>372</v>
      </c>
      <c r="G61" s="174" t="s">
        <v>372</v>
      </c>
      <c r="H61" s="174" t="s">
        <v>372</v>
      </c>
      <c r="I61" s="174" t="s">
        <v>372</v>
      </c>
      <c r="J61" s="174" t="s">
        <v>323</v>
      </c>
      <c r="K61" s="174"/>
      <c r="L61" s="174" t="s">
        <v>323</v>
      </c>
      <c r="M61" s="174" t="s">
        <v>323</v>
      </c>
      <c r="N61" s="174" t="s">
        <v>323</v>
      </c>
      <c r="O61" s="174"/>
      <c r="P61" s="174" t="s">
        <v>323</v>
      </c>
      <c r="Q61" s="174"/>
      <c r="R61" s="173">
        <v>1938.53</v>
      </c>
    </row>
    <row r="62" spans="1:18" ht="15.75" x14ac:dyDescent="0.25">
      <c r="A62" s="1"/>
      <c r="B62" s="146" t="s">
        <v>379</v>
      </c>
      <c r="C62" s="146" t="s">
        <v>384</v>
      </c>
      <c r="D62" s="174" t="s">
        <v>372</v>
      </c>
      <c r="E62" s="174" t="s">
        <v>372</v>
      </c>
      <c r="F62" s="174" t="s">
        <v>372</v>
      </c>
      <c r="G62" s="174" t="s">
        <v>372</v>
      </c>
      <c r="H62" s="174" t="s">
        <v>372</v>
      </c>
      <c r="I62" s="174" t="s">
        <v>372</v>
      </c>
      <c r="J62" s="174" t="s">
        <v>323</v>
      </c>
      <c r="K62" s="174"/>
      <c r="L62" s="174" t="s">
        <v>323</v>
      </c>
      <c r="M62" s="174" t="s">
        <v>323</v>
      </c>
      <c r="N62" s="174" t="s">
        <v>323</v>
      </c>
      <c r="O62" s="174"/>
      <c r="P62" s="174" t="s">
        <v>323</v>
      </c>
      <c r="Q62" s="174"/>
      <c r="R62" s="173">
        <v>1938.53</v>
      </c>
    </row>
    <row r="63" spans="1:18" ht="15.75" x14ac:dyDescent="0.25">
      <c r="A63" s="1"/>
      <c r="B63" s="146" t="s">
        <v>379</v>
      </c>
      <c r="C63" s="146" t="s">
        <v>384</v>
      </c>
      <c r="D63" s="174" t="s">
        <v>372</v>
      </c>
      <c r="E63" s="174" t="s">
        <v>372</v>
      </c>
      <c r="F63" s="174" t="s">
        <v>372</v>
      </c>
      <c r="G63" s="174" t="s">
        <v>372</v>
      </c>
      <c r="H63" s="174" t="s">
        <v>372</v>
      </c>
      <c r="I63" s="174" t="s">
        <v>372</v>
      </c>
      <c r="J63" s="174" t="s">
        <v>323</v>
      </c>
      <c r="K63" s="174"/>
      <c r="L63" s="174" t="s">
        <v>323</v>
      </c>
      <c r="M63" s="174" t="s">
        <v>323</v>
      </c>
      <c r="N63" s="174" t="s">
        <v>323</v>
      </c>
      <c r="O63" s="174"/>
      <c r="P63" s="174" t="s">
        <v>323</v>
      </c>
      <c r="Q63" s="174"/>
      <c r="R63" s="173">
        <v>1924.69</v>
      </c>
    </row>
    <row r="64" spans="1:18" ht="15.75" x14ac:dyDescent="0.25">
      <c r="A64" s="1"/>
      <c r="B64" s="146" t="s">
        <v>379</v>
      </c>
      <c r="C64" s="146" t="s">
        <v>387</v>
      </c>
      <c r="D64" s="174" t="s">
        <v>372</v>
      </c>
      <c r="E64" s="174" t="s">
        <v>372</v>
      </c>
      <c r="F64" s="174" t="s">
        <v>372</v>
      </c>
      <c r="G64" s="174" t="s">
        <v>372</v>
      </c>
      <c r="H64" s="174" t="s">
        <v>372</v>
      </c>
      <c r="I64" s="174" t="s">
        <v>372</v>
      </c>
      <c r="J64" s="174" t="s">
        <v>372</v>
      </c>
      <c r="K64" s="174"/>
      <c r="L64" s="174" t="s">
        <v>323</v>
      </c>
      <c r="M64" s="174" t="s">
        <v>323</v>
      </c>
      <c r="N64" s="174" t="s">
        <v>323</v>
      </c>
      <c r="O64" s="174"/>
      <c r="P64" s="174" t="s">
        <v>323</v>
      </c>
      <c r="Q64" s="174"/>
      <c r="R64" s="173">
        <v>21.01</v>
      </c>
    </row>
    <row r="65" spans="1:18" ht="15.75" x14ac:dyDescent="0.25">
      <c r="A65" s="1"/>
      <c r="B65" s="146" t="s">
        <v>380</v>
      </c>
      <c r="C65" s="146" t="s">
        <v>388</v>
      </c>
      <c r="D65" s="174" t="s">
        <v>372</v>
      </c>
      <c r="E65" s="174" t="s">
        <v>372</v>
      </c>
      <c r="F65" s="174" t="s">
        <v>372</v>
      </c>
      <c r="G65" s="174" t="s">
        <v>323</v>
      </c>
      <c r="H65" s="174" t="s">
        <v>372</v>
      </c>
      <c r="I65" s="174" t="s">
        <v>372</v>
      </c>
      <c r="J65" s="174" t="s">
        <v>372</v>
      </c>
      <c r="K65" s="174"/>
      <c r="L65" s="174" t="s">
        <v>323</v>
      </c>
      <c r="M65" s="174" t="s">
        <v>323</v>
      </c>
      <c r="N65" s="174" t="s">
        <v>323</v>
      </c>
      <c r="O65" s="174"/>
      <c r="P65" s="174" t="s">
        <v>323</v>
      </c>
      <c r="Q65" s="174" t="s">
        <v>323</v>
      </c>
      <c r="R65" s="173">
        <v>19601.14</v>
      </c>
    </row>
    <row r="66" spans="1:18" ht="15.75" x14ac:dyDescent="0.25">
      <c r="A66" s="1"/>
      <c r="B66" s="146" t="s">
        <v>378</v>
      </c>
      <c r="C66" s="146" t="s">
        <v>386</v>
      </c>
      <c r="D66" s="174" t="s">
        <v>372</v>
      </c>
      <c r="E66" s="174" t="s">
        <v>372</v>
      </c>
      <c r="F66" s="174" t="s">
        <v>372</v>
      </c>
      <c r="G66" s="174" t="s">
        <v>372</v>
      </c>
      <c r="H66" s="174" t="s">
        <v>372</v>
      </c>
      <c r="I66" s="174" t="s">
        <v>372</v>
      </c>
      <c r="J66" s="174" t="s">
        <v>372</v>
      </c>
      <c r="K66" s="174"/>
      <c r="L66" s="174" t="s">
        <v>323</v>
      </c>
      <c r="M66" s="174" t="s">
        <v>323</v>
      </c>
      <c r="N66" s="174" t="s">
        <v>323</v>
      </c>
      <c r="O66" s="174"/>
      <c r="P66" s="174" t="s">
        <v>323</v>
      </c>
      <c r="Q66" s="174"/>
      <c r="R66" s="173">
        <v>1857.47</v>
      </c>
    </row>
    <row r="67" spans="1:18" ht="15.75" x14ac:dyDescent="0.25">
      <c r="A67" s="1"/>
      <c r="B67" s="146" t="s">
        <v>378</v>
      </c>
      <c r="C67" s="146" t="s">
        <v>386</v>
      </c>
      <c r="D67" s="174" t="s">
        <v>372</v>
      </c>
      <c r="E67" s="174" t="s">
        <v>372</v>
      </c>
      <c r="F67" s="174" t="s">
        <v>372</v>
      </c>
      <c r="G67" s="174" t="s">
        <v>372</v>
      </c>
      <c r="H67" s="174" t="s">
        <v>372</v>
      </c>
      <c r="I67" s="174" t="s">
        <v>372</v>
      </c>
      <c r="J67" s="174" t="s">
        <v>372</v>
      </c>
      <c r="K67" s="174"/>
      <c r="L67" s="174" t="s">
        <v>323</v>
      </c>
      <c r="M67" s="174" t="s">
        <v>323</v>
      </c>
      <c r="N67" s="174" t="s">
        <v>323</v>
      </c>
      <c r="O67" s="174"/>
      <c r="P67" s="174" t="s">
        <v>323</v>
      </c>
      <c r="Q67" s="174"/>
      <c r="R67" s="173">
        <v>1314.89</v>
      </c>
    </row>
    <row r="68" spans="1:18" ht="15.75" x14ac:dyDescent="0.25">
      <c r="A68" s="1"/>
      <c r="B68" s="146" t="s">
        <v>374</v>
      </c>
      <c r="C68" s="146" t="s">
        <v>386</v>
      </c>
      <c r="D68" s="174" t="s">
        <v>372</v>
      </c>
      <c r="E68" s="174" t="s">
        <v>372</v>
      </c>
      <c r="F68" s="174" t="s">
        <v>372</v>
      </c>
      <c r="G68" s="174" t="s">
        <v>372</v>
      </c>
      <c r="H68" s="174" t="s">
        <v>372</v>
      </c>
      <c r="I68" s="174" t="s">
        <v>372</v>
      </c>
      <c r="J68" s="174" t="s">
        <v>372</v>
      </c>
      <c r="K68" s="174"/>
      <c r="L68" s="174" t="s">
        <v>323</v>
      </c>
      <c r="M68" s="174" t="s">
        <v>323</v>
      </c>
      <c r="N68" s="174" t="s">
        <v>323</v>
      </c>
      <c r="O68" s="174"/>
      <c r="P68" s="174" t="s">
        <v>323</v>
      </c>
      <c r="Q68" s="174"/>
      <c r="R68" s="173">
        <v>1424.46</v>
      </c>
    </row>
    <row r="69" spans="1:18" ht="15.75" x14ac:dyDescent="0.25">
      <c r="A69" s="1"/>
      <c r="B69" s="146" t="s">
        <v>374</v>
      </c>
      <c r="C69" s="146" t="s">
        <v>386</v>
      </c>
      <c r="D69" s="174" t="s">
        <v>372</v>
      </c>
      <c r="E69" s="174" t="s">
        <v>372</v>
      </c>
      <c r="F69" s="174" t="s">
        <v>372</v>
      </c>
      <c r="G69" s="174" t="s">
        <v>372</v>
      </c>
      <c r="H69" s="174" t="s">
        <v>372</v>
      </c>
      <c r="I69" s="174" t="s">
        <v>372</v>
      </c>
      <c r="J69" s="174" t="s">
        <v>372</v>
      </c>
      <c r="K69" s="174"/>
      <c r="L69" s="174" t="s">
        <v>323</v>
      </c>
      <c r="M69" s="174" t="s">
        <v>323</v>
      </c>
      <c r="N69" s="174" t="s">
        <v>323</v>
      </c>
      <c r="O69" s="174"/>
      <c r="P69" s="174" t="s">
        <v>323</v>
      </c>
      <c r="Q69" s="174"/>
      <c r="R69" s="173">
        <v>1585.38</v>
      </c>
    </row>
    <row r="70" spans="1:18" ht="15.75" x14ac:dyDescent="0.25">
      <c r="A70" s="1"/>
      <c r="B70" s="146" t="s">
        <v>376</v>
      </c>
      <c r="C70" s="146" t="s">
        <v>385</v>
      </c>
      <c r="D70" s="174" t="s">
        <v>372</v>
      </c>
      <c r="E70" s="174" t="s">
        <v>372</v>
      </c>
      <c r="F70" s="174" t="s">
        <v>372</v>
      </c>
      <c r="G70" s="174" t="s">
        <v>372</v>
      </c>
      <c r="H70" s="174" t="s">
        <v>372</v>
      </c>
      <c r="I70" s="174" t="s">
        <v>372</v>
      </c>
      <c r="J70" s="174" t="s">
        <v>372</v>
      </c>
      <c r="K70" s="174"/>
      <c r="L70" s="174" t="s">
        <v>323</v>
      </c>
      <c r="M70" s="174" t="s">
        <v>323</v>
      </c>
      <c r="N70" s="174" t="s">
        <v>323</v>
      </c>
      <c r="O70" s="174"/>
      <c r="P70" s="174" t="s">
        <v>323</v>
      </c>
      <c r="Q70" s="174"/>
      <c r="R70" s="173">
        <v>735.54</v>
      </c>
    </row>
    <row r="71" spans="1:18" ht="15.75" x14ac:dyDescent="0.25">
      <c r="A71" s="1"/>
      <c r="B71" s="146" t="s">
        <v>375</v>
      </c>
      <c r="C71" s="146" t="s">
        <v>386</v>
      </c>
      <c r="D71" s="174" t="s">
        <v>372</v>
      </c>
      <c r="E71" s="174" t="s">
        <v>372</v>
      </c>
      <c r="F71" s="174" t="s">
        <v>372</v>
      </c>
      <c r="G71" s="174" t="s">
        <v>372</v>
      </c>
      <c r="H71" s="174" t="s">
        <v>372</v>
      </c>
      <c r="I71" s="174" t="s">
        <v>372</v>
      </c>
      <c r="J71" s="174" t="s">
        <v>372</v>
      </c>
      <c r="K71" s="174"/>
      <c r="L71" s="174" t="s">
        <v>323</v>
      </c>
      <c r="M71" s="174" t="s">
        <v>323</v>
      </c>
      <c r="N71" s="174" t="s">
        <v>323</v>
      </c>
      <c r="O71" s="174"/>
      <c r="P71" s="174" t="s">
        <v>323</v>
      </c>
      <c r="Q71" s="174"/>
      <c r="R71" s="173">
        <v>1314.89</v>
      </c>
    </row>
    <row r="72" spans="1:18" ht="15.75" x14ac:dyDescent="0.25">
      <c r="A72" s="1"/>
      <c r="B72" s="146"/>
      <c r="C72" s="146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3">
        <v>0</v>
      </c>
    </row>
    <row r="73" spans="1:18" ht="15.75" x14ac:dyDescent="0.25">
      <c r="A73" s="1"/>
      <c r="B73" s="146"/>
      <c r="C73" s="146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3">
        <v>0</v>
      </c>
    </row>
    <row r="74" spans="1:18" ht="15.75" x14ac:dyDescent="0.25">
      <c r="A74" s="1"/>
      <c r="B74" s="146"/>
      <c r="C74" s="146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3">
        <v>0</v>
      </c>
    </row>
    <row r="75" spans="1:18" ht="15" customHeight="1" x14ac:dyDescent="0.25">
      <c r="A75" s="1"/>
      <c r="B75" s="146"/>
      <c r="C75" s="146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3">
        <v>0</v>
      </c>
    </row>
    <row r="76" spans="1:18" ht="15.75" x14ac:dyDescent="0.25">
      <c r="A76" s="1"/>
      <c r="B76" s="146"/>
      <c r="C76" s="146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3">
        <v>0</v>
      </c>
    </row>
    <row r="77" spans="1:18" ht="15.75" x14ac:dyDescent="0.25">
      <c r="A77" s="1"/>
      <c r="B77" s="146"/>
      <c r="C77" s="146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3">
        <v>0</v>
      </c>
    </row>
    <row r="78" spans="1:18" ht="15.75" x14ac:dyDescent="0.25">
      <c r="A78" s="1"/>
      <c r="B78" s="146"/>
      <c r="C78" s="146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3">
        <v>0</v>
      </c>
    </row>
    <row r="79" spans="1:18" ht="15.75" x14ac:dyDescent="0.25">
      <c r="A79" s="1"/>
      <c r="B79" s="146"/>
      <c r="C79" s="146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3">
        <v>0</v>
      </c>
    </row>
    <row r="80" spans="1:18" ht="15.75" x14ac:dyDescent="0.25">
      <c r="A80" s="1"/>
      <c r="B80" s="146"/>
      <c r="C80" s="146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3">
        <v>0</v>
      </c>
    </row>
    <row r="81" spans="1:18" ht="15.75" x14ac:dyDescent="0.25">
      <c r="A81" s="1"/>
      <c r="B81" s="146"/>
      <c r="C81" s="146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3">
        <v>0</v>
      </c>
    </row>
    <row r="82" spans="1:18" ht="15.75" x14ac:dyDescent="0.25">
      <c r="A82" s="1"/>
      <c r="B82" s="146"/>
      <c r="C82" s="146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3">
        <v>0</v>
      </c>
    </row>
    <row r="83" spans="1:18" ht="15.75" x14ac:dyDescent="0.25">
      <c r="A83" s="1"/>
      <c r="B83" s="146"/>
      <c r="C83" s="146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3">
        <v>0</v>
      </c>
    </row>
    <row r="84" spans="1:18" ht="15.75" x14ac:dyDescent="0.25">
      <c r="A84" s="1"/>
      <c r="B84" s="146"/>
      <c r="C84" s="146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3">
        <v>0</v>
      </c>
    </row>
    <row r="85" spans="1:18" ht="15.75" x14ac:dyDescent="0.25">
      <c r="A85" s="1"/>
      <c r="B85" s="146"/>
      <c r="C85" s="146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3">
        <v>0</v>
      </c>
    </row>
    <row r="86" spans="1:18" ht="15.75" x14ac:dyDescent="0.25">
      <c r="A86" s="1"/>
      <c r="B86" s="146"/>
      <c r="C86" s="146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3">
        <v>0</v>
      </c>
    </row>
    <row r="87" spans="1:18" ht="15.75" x14ac:dyDescent="0.25">
      <c r="A87" s="1"/>
      <c r="B87" s="146"/>
      <c r="C87" s="146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3">
        <v>0</v>
      </c>
    </row>
    <row r="88" spans="1:18" ht="15.75" x14ac:dyDescent="0.25">
      <c r="A88" s="1"/>
      <c r="B88" s="146"/>
      <c r="C88" s="146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3">
        <v>0</v>
      </c>
    </row>
    <row r="89" spans="1:18" ht="15.75" x14ac:dyDescent="0.25">
      <c r="A89" s="1"/>
      <c r="B89" s="146"/>
      <c r="C89" s="146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3">
        <v>0</v>
      </c>
    </row>
    <row r="90" spans="1:18" ht="15.75" x14ac:dyDescent="0.25">
      <c r="A90" s="1"/>
      <c r="B90" s="146"/>
      <c r="C90" s="146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3">
        <v>0</v>
      </c>
    </row>
    <row r="91" spans="1:18" ht="15.75" x14ac:dyDescent="0.25">
      <c r="A91" s="1"/>
      <c r="B91" s="146"/>
      <c r="C91" s="146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3">
        <v>0</v>
      </c>
    </row>
    <row r="92" spans="1:18" ht="15.75" x14ac:dyDescent="0.25">
      <c r="A92" s="1"/>
      <c r="B92" s="146"/>
      <c r="C92" s="146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3">
        <v>0</v>
      </c>
    </row>
    <row r="93" spans="1:18" ht="15.75" x14ac:dyDescent="0.25">
      <c r="A93" s="1"/>
      <c r="B93" s="146"/>
      <c r="C93" s="146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3">
        <v>0</v>
      </c>
    </row>
    <row r="94" spans="1:18" ht="15.75" x14ac:dyDescent="0.25">
      <c r="A94" s="1"/>
      <c r="B94" s="146"/>
      <c r="C94" s="146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3">
        <v>0</v>
      </c>
    </row>
    <row r="95" spans="1:18" ht="15.75" x14ac:dyDescent="0.25">
      <c r="A95" s="1"/>
      <c r="B95" s="146"/>
      <c r="C95" s="146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3">
        <v>0</v>
      </c>
    </row>
    <row r="96" spans="1:18" ht="15.75" x14ac:dyDescent="0.25">
      <c r="A96" s="1"/>
      <c r="B96" s="146"/>
      <c r="C96" s="146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3">
        <v>0</v>
      </c>
    </row>
    <row r="97" spans="1:18" ht="15.75" x14ac:dyDescent="0.25">
      <c r="A97" s="1"/>
      <c r="B97" s="146"/>
      <c r="C97" s="146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3">
        <v>0</v>
      </c>
    </row>
    <row r="98" spans="1:18" ht="15.75" x14ac:dyDescent="0.25">
      <c r="A98" s="1"/>
      <c r="B98" s="146"/>
      <c r="C98" s="146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3">
        <v>0</v>
      </c>
    </row>
    <row r="99" spans="1:18" ht="15.75" x14ac:dyDescent="0.25">
      <c r="A99" s="1"/>
      <c r="B99" s="146"/>
      <c r="C99" s="146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3">
        <v>0</v>
      </c>
    </row>
    <row r="100" spans="1:18" ht="15" customHeight="1" x14ac:dyDescent="0.25">
      <c r="A100" s="1"/>
      <c r="B100" s="146"/>
      <c r="C100" s="146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3">
        <v>0</v>
      </c>
    </row>
    <row r="101" spans="1:18" ht="15.75" x14ac:dyDescent="0.25">
      <c r="A101" s="1"/>
      <c r="B101" s="146"/>
      <c r="C101" s="146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3">
        <v>0</v>
      </c>
    </row>
    <row r="102" spans="1:18" ht="15.75" x14ac:dyDescent="0.25">
      <c r="A102" s="1"/>
      <c r="B102" s="146"/>
      <c r="C102" s="146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3">
        <v>0</v>
      </c>
    </row>
    <row r="103" spans="1:18" ht="15.75" x14ac:dyDescent="0.25">
      <c r="A103" s="1"/>
      <c r="B103" s="146"/>
      <c r="C103" s="146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3">
        <v>0</v>
      </c>
    </row>
    <row r="104" spans="1:18" ht="15.75" x14ac:dyDescent="0.25">
      <c r="A104" s="1"/>
      <c r="B104" s="146"/>
      <c r="C104" s="146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3">
        <v>0</v>
      </c>
    </row>
    <row r="105" spans="1:18" ht="15.75" x14ac:dyDescent="0.25">
      <c r="A105" s="1"/>
      <c r="B105" s="146"/>
      <c r="C105" s="146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3">
        <v>0</v>
      </c>
    </row>
    <row r="106" spans="1:18" ht="15.75" x14ac:dyDescent="0.25">
      <c r="A106" s="1"/>
      <c r="B106" s="146"/>
      <c r="C106" s="146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3">
        <v>0</v>
      </c>
    </row>
    <row r="107" spans="1:18" ht="15.75" x14ac:dyDescent="0.25">
      <c r="A107" s="1"/>
      <c r="B107" s="146"/>
      <c r="C107" s="146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3">
        <v>0</v>
      </c>
    </row>
    <row r="108" spans="1:18" ht="15.75" x14ac:dyDescent="0.25">
      <c r="A108" s="1"/>
      <c r="B108" s="146"/>
      <c r="C108" s="146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3">
        <v>0</v>
      </c>
    </row>
    <row r="109" spans="1:18" ht="15.75" x14ac:dyDescent="0.25">
      <c r="A109" s="1"/>
      <c r="B109" s="146"/>
      <c r="C109" s="146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3">
        <v>0</v>
      </c>
    </row>
    <row r="110" spans="1:18" ht="15.75" x14ac:dyDescent="0.25">
      <c r="A110" s="1"/>
      <c r="B110" s="146"/>
      <c r="C110" s="146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3">
        <v>0</v>
      </c>
    </row>
    <row r="111" spans="1:18" ht="15.75" x14ac:dyDescent="0.25">
      <c r="A111" s="1"/>
      <c r="B111" s="146"/>
      <c r="C111" s="146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3">
        <v>0</v>
      </c>
    </row>
    <row r="112" spans="1:18" ht="15.75" x14ac:dyDescent="0.25">
      <c r="A112" s="1"/>
      <c r="B112" s="146"/>
      <c r="C112" s="146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3">
        <v>0</v>
      </c>
    </row>
    <row r="113" spans="1:18" ht="15" customHeight="1" x14ac:dyDescent="0.25">
      <c r="A113" s="1"/>
      <c r="B113" s="146"/>
      <c r="C113" s="146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3">
        <v>0</v>
      </c>
    </row>
    <row r="114" spans="1:18" ht="15.75" x14ac:dyDescent="0.25">
      <c r="A114" s="1"/>
      <c r="B114" s="146"/>
      <c r="C114" s="146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3">
        <v>0</v>
      </c>
    </row>
    <row r="115" spans="1:18" ht="15.75" x14ac:dyDescent="0.25">
      <c r="A115" s="1"/>
      <c r="B115" s="146"/>
      <c r="C115" s="146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3">
        <v>0</v>
      </c>
    </row>
    <row r="116" spans="1:18" ht="15.75" x14ac:dyDescent="0.25">
      <c r="A116" s="1"/>
      <c r="B116" s="146"/>
      <c r="C116" s="146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3">
        <v>0</v>
      </c>
    </row>
    <row r="117" spans="1:18" ht="15.75" x14ac:dyDescent="0.25">
      <c r="A117" s="1"/>
      <c r="B117" s="146"/>
      <c r="C117" s="146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3">
        <v>0</v>
      </c>
    </row>
    <row r="118" spans="1:18" ht="15.75" x14ac:dyDescent="0.25">
      <c r="A118" s="1"/>
      <c r="B118" s="146"/>
      <c r="C118" s="146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3">
        <v>0</v>
      </c>
    </row>
    <row r="119" spans="1:18" ht="15.75" x14ac:dyDescent="0.25">
      <c r="A119" s="1"/>
      <c r="B119" s="146"/>
      <c r="C119" s="146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3">
        <v>0</v>
      </c>
    </row>
    <row r="120" spans="1:18" ht="15.75" x14ac:dyDescent="0.25">
      <c r="A120" s="1"/>
      <c r="B120" s="146"/>
      <c r="C120" s="146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3">
        <v>0</v>
      </c>
    </row>
    <row r="121" spans="1:18" ht="15.75" x14ac:dyDescent="0.25">
      <c r="A121" s="1"/>
      <c r="B121" s="146"/>
      <c r="C121" s="146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3">
        <v>0</v>
      </c>
    </row>
    <row r="122" spans="1:18" ht="15.75" x14ac:dyDescent="0.25">
      <c r="A122" s="1"/>
      <c r="B122" s="146"/>
      <c r="C122" s="146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3">
        <v>0</v>
      </c>
    </row>
    <row r="123" spans="1:18" ht="15.75" x14ac:dyDescent="0.25">
      <c r="A123" s="1"/>
      <c r="B123" s="167"/>
      <c r="C123" s="167"/>
      <c r="D123" s="182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626" t="s">
        <v>83</v>
      </c>
      <c r="P123" s="626"/>
      <c r="Q123" s="626"/>
      <c r="R123" s="614">
        <f>SUM(R7:R122)</f>
        <v>440101.39</v>
      </c>
    </row>
    <row r="124" spans="1:18" ht="16.5" thickBot="1" x14ac:dyDescent="0.3">
      <c r="A124" s="1"/>
      <c r="B124" s="183" t="s">
        <v>174</v>
      </c>
      <c r="C124" s="178"/>
      <c r="D124" s="184"/>
      <c r="E124" s="166"/>
      <c r="F124" s="184"/>
      <c r="G124" s="184"/>
      <c r="H124" s="184"/>
      <c r="I124" s="184"/>
      <c r="J124" s="184"/>
      <c r="K124" s="184"/>
      <c r="L124" s="167"/>
      <c r="M124" s="167"/>
      <c r="N124" s="184"/>
      <c r="O124" s="627"/>
      <c r="P124" s="627"/>
      <c r="Q124" s="627"/>
      <c r="R124" s="628"/>
    </row>
    <row r="125" spans="1:18" ht="15.75" x14ac:dyDescent="0.25">
      <c r="A125" s="1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67"/>
      <c r="M125" s="167"/>
      <c r="N125" s="199"/>
      <c r="O125" s="200"/>
      <c r="P125" s="201"/>
      <c r="Q125" s="629" t="s">
        <v>84</v>
      </c>
      <c r="R125" s="611"/>
    </row>
    <row r="126" spans="1:18" ht="16.5" thickBot="1" x14ac:dyDescent="0.3">
      <c r="A126" s="1"/>
      <c r="B126" s="183"/>
      <c r="C126" s="167"/>
      <c r="D126" s="182"/>
      <c r="E126" s="167"/>
      <c r="F126" s="183"/>
      <c r="G126" s="183"/>
      <c r="H126" s="183"/>
      <c r="I126" s="183"/>
      <c r="J126" s="183"/>
      <c r="K126" s="183"/>
      <c r="L126" s="183"/>
      <c r="M126" s="183"/>
      <c r="N126" s="183"/>
      <c r="O126" s="202"/>
      <c r="P126" s="625" t="s">
        <v>157</v>
      </c>
      <c r="Q126" s="625"/>
      <c r="R126" s="609"/>
    </row>
  </sheetData>
  <sheetProtection algorithmName="SHA-512" hashValue="vX+M4JhYWfexyn9qUgBoTQwG4l6WbJ37XwggYomowssBotRn6WsMRNd7NrVxeC9MtstSxN6/TyvJFCWryM7xlQ==" saltValue="FOzW6/3BPGe1gM9l5gkMcQ==" spinCount="100000" sheet="1" selectLockedCells="1"/>
  <mergeCells count="8">
    <mergeCell ref="P126:R126"/>
    <mergeCell ref="O123:Q124"/>
    <mergeCell ref="R123:R124"/>
    <mergeCell ref="B1:R1"/>
    <mergeCell ref="B2:R2"/>
    <mergeCell ref="D5:Q5"/>
    <mergeCell ref="Q125:R125"/>
    <mergeCell ref="C3:J3"/>
  </mergeCells>
  <pageMargins left="0.25" right="0.25" top="0.5" bottom="0.5" header="0.3" footer="0.3"/>
  <pageSetup orientation="landscape" r:id="rId1"/>
  <headerFooter>
    <oddHeader>&amp;L&amp;"Times New Roman,Regular"&amp;11 2020-2021 School Year&amp;R&amp;"Times New Roman,Regular"&amp;11Attachment FP7</oddHeader>
    <oddFooter>&amp;L&amp;"Times New Roman,Regular"&amp;11SFA Benefits&amp;R&amp;"Times New Roman,Regular"&amp;11Revised January 28,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54"/>
  <sheetViews>
    <sheetView zoomScaleNormal="100" workbookViewId="0">
      <selection activeCell="C3" sqref="C3:J3"/>
    </sheetView>
  </sheetViews>
  <sheetFormatPr defaultColWidth="9.140625" defaultRowHeight="12.75" x14ac:dyDescent="0.2"/>
  <cols>
    <col min="1" max="1" width="3.7109375" style="34" customWidth="1"/>
    <col min="2" max="3" width="28.7109375" style="34" customWidth="1"/>
    <col min="4" max="17" width="3.7109375" style="34" customWidth="1"/>
    <col min="18" max="18" width="16.85546875" style="34" customWidth="1"/>
    <col min="19" max="16384" width="9.140625" style="34"/>
  </cols>
  <sheetData>
    <row r="1" spans="1:18" ht="18.75" customHeight="1" x14ac:dyDescent="0.3">
      <c r="A1" s="198"/>
      <c r="B1" s="612" t="s">
        <v>277</v>
      </c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</row>
    <row r="2" spans="1:18" ht="15.75" customHeight="1" x14ac:dyDescent="0.25">
      <c r="A2" s="167"/>
      <c r="B2" s="613" t="s">
        <v>102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</row>
    <row r="3" spans="1:18" ht="15.75" customHeight="1" thickBot="1" x14ac:dyDescent="0.3">
      <c r="A3" s="256"/>
      <c r="B3" s="35" t="s">
        <v>139</v>
      </c>
      <c r="C3" s="635"/>
      <c r="D3" s="635"/>
      <c r="E3" s="635"/>
      <c r="F3" s="635"/>
      <c r="G3" s="635"/>
      <c r="H3" s="635"/>
      <c r="I3" s="635"/>
      <c r="J3" s="635"/>
      <c r="K3" s="334"/>
      <c r="L3" s="334"/>
      <c r="M3" s="285"/>
      <c r="N3" s="285"/>
      <c r="O3" s="285"/>
      <c r="P3" s="285"/>
      <c r="Q3" s="285"/>
      <c r="R3" s="285"/>
    </row>
    <row r="4" spans="1:18" ht="15.75" customHeight="1" x14ac:dyDescent="0.25">
      <c r="A4" s="1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</row>
    <row r="5" spans="1:18" ht="15.75" customHeight="1" x14ac:dyDescent="0.25">
      <c r="B5" s="198"/>
      <c r="C5" s="198"/>
      <c r="D5" s="634" t="s">
        <v>85</v>
      </c>
      <c r="E5" s="634"/>
      <c r="F5" s="634"/>
      <c r="G5" s="634"/>
      <c r="H5" s="634"/>
      <c r="I5" s="634"/>
      <c r="J5" s="634"/>
      <c r="K5" s="634"/>
      <c r="L5" s="634"/>
      <c r="M5" s="634"/>
      <c r="N5" s="634"/>
      <c r="O5" s="634"/>
      <c r="P5" s="634"/>
      <c r="Q5" s="634"/>
      <c r="R5" s="198"/>
    </row>
    <row r="6" spans="1:18" ht="94.5" customHeight="1" x14ac:dyDescent="0.25">
      <c r="B6" s="286" t="s">
        <v>77</v>
      </c>
      <c r="C6" s="287" t="s">
        <v>172</v>
      </c>
      <c r="D6" s="288" t="s">
        <v>86</v>
      </c>
      <c r="E6" s="289" t="s">
        <v>87</v>
      </c>
      <c r="F6" s="289" t="s">
        <v>88</v>
      </c>
      <c r="G6" s="290" t="s">
        <v>89</v>
      </c>
      <c r="H6" s="290" t="s">
        <v>90</v>
      </c>
      <c r="I6" s="290" t="s">
        <v>91</v>
      </c>
      <c r="J6" s="290" t="s">
        <v>92</v>
      </c>
      <c r="K6" s="290" t="s">
        <v>93</v>
      </c>
      <c r="L6" s="290" t="s">
        <v>94</v>
      </c>
      <c r="M6" s="290" t="s">
        <v>95</v>
      </c>
      <c r="N6" s="290" t="s">
        <v>96</v>
      </c>
      <c r="O6" s="290" t="s">
        <v>97</v>
      </c>
      <c r="P6" s="290" t="s">
        <v>98</v>
      </c>
      <c r="Q6" s="290" t="s">
        <v>78</v>
      </c>
      <c r="R6" s="291" t="s">
        <v>99</v>
      </c>
    </row>
    <row r="7" spans="1:18" ht="15.75" customHeight="1" x14ac:dyDescent="0.25">
      <c r="B7" s="146"/>
      <c r="C7" s="146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173">
        <v>0</v>
      </c>
    </row>
    <row r="8" spans="1:18" ht="15.75" customHeight="1" x14ac:dyDescent="0.25">
      <c r="B8" s="146"/>
      <c r="C8" s="146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173">
        <v>0</v>
      </c>
    </row>
    <row r="9" spans="1:18" ht="15.75" customHeight="1" x14ac:dyDescent="0.25">
      <c r="B9" s="146"/>
      <c r="C9" s="146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173">
        <v>0</v>
      </c>
    </row>
    <row r="10" spans="1:18" ht="15.75" customHeight="1" x14ac:dyDescent="0.25">
      <c r="B10" s="146"/>
      <c r="C10" s="146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173">
        <v>0</v>
      </c>
    </row>
    <row r="11" spans="1:18" ht="15.75" customHeight="1" x14ac:dyDescent="0.25">
      <c r="B11" s="146"/>
      <c r="C11" s="146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173">
        <v>0</v>
      </c>
    </row>
    <row r="12" spans="1:18" ht="15.75" customHeight="1" x14ac:dyDescent="0.25">
      <c r="B12" s="146"/>
      <c r="C12" s="146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173">
        <v>0</v>
      </c>
    </row>
    <row r="13" spans="1:18" ht="15.75" customHeight="1" x14ac:dyDescent="0.25">
      <c r="B13" s="146"/>
      <c r="C13" s="146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173">
        <v>0</v>
      </c>
    </row>
    <row r="14" spans="1:18" ht="15.75" customHeight="1" x14ac:dyDescent="0.25">
      <c r="B14" s="146"/>
      <c r="C14" s="146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173">
        <v>0</v>
      </c>
    </row>
    <row r="15" spans="1:18" ht="15.75" customHeight="1" x14ac:dyDescent="0.25">
      <c r="B15" s="146"/>
      <c r="C15" s="146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173">
        <v>0</v>
      </c>
    </row>
    <row r="16" spans="1:18" ht="15.75" customHeight="1" x14ac:dyDescent="0.25">
      <c r="B16" s="146"/>
      <c r="C16" s="146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173">
        <v>0</v>
      </c>
    </row>
    <row r="17" spans="2:18" ht="15.75" customHeight="1" x14ac:dyDescent="0.25">
      <c r="B17" s="146"/>
      <c r="C17" s="146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173">
        <v>0</v>
      </c>
    </row>
    <row r="18" spans="2:18" ht="15.75" customHeight="1" x14ac:dyDescent="0.25">
      <c r="B18" s="146"/>
      <c r="C18" s="146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173">
        <v>0</v>
      </c>
    </row>
    <row r="19" spans="2:18" ht="15.75" customHeight="1" x14ac:dyDescent="0.25">
      <c r="B19" s="146"/>
      <c r="C19" s="146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173">
        <v>0</v>
      </c>
    </row>
    <row r="20" spans="2:18" ht="15.75" customHeight="1" x14ac:dyDescent="0.25">
      <c r="B20" s="146"/>
      <c r="C20" s="146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173">
        <v>0</v>
      </c>
    </row>
    <row r="21" spans="2:18" ht="15.75" customHeight="1" x14ac:dyDescent="0.25">
      <c r="B21" s="146"/>
      <c r="C21" s="146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173">
        <v>0</v>
      </c>
    </row>
    <row r="22" spans="2:18" ht="15.75" customHeight="1" x14ac:dyDescent="0.25">
      <c r="B22" s="146"/>
      <c r="C22" s="146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173">
        <v>0</v>
      </c>
    </row>
    <row r="23" spans="2:18" ht="15.75" customHeight="1" x14ac:dyDescent="0.25">
      <c r="B23" s="146"/>
      <c r="C23" s="146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173">
        <v>0</v>
      </c>
    </row>
    <row r="24" spans="2:18" ht="15.75" customHeight="1" x14ac:dyDescent="0.25">
      <c r="B24" s="146"/>
      <c r="C24" s="146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173">
        <v>0</v>
      </c>
    </row>
    <row r="25" spans="2:18" ht="15.75" customHeight="1" x14ac:dyDescent="0.25">
      <c r="B25" s="146"/>
      <c r="C25" s="146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173">
        <v>0</v>
      </c>
    </row>
    <row r="26" spans="2:18" ht="15.75" customHeight="1" x14ac:dyDescent="0.25">
      <c r="B26" s="146"/>
      <c r="C26" s="146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173">
        <v>0</v>
      </c>
    </row>
    <row r="27" spans="2:18" ht="15.75" customHeight="1" x14ac:dyDescent="0.25">
      <c r="B27" s="146"/>
      <c r="C27" s="146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173">
        <v>0</v>
      </c>
    </row>
    <row r="28" spans="2:18" ht="15.75" customHeight="1" x14ac:dyDescent="0.25">
      <c r="B28" s="146"/>
      <c r="C28" s="146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173">
        <v>0</v>
      </c>
    </row>
    <row r="29" spans="2:18" ht="15.75" customHeight="1" x14ac:dyDescent="0.25">
      <c r="B29" s="146"/>
      <c r="C29" s="146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173">
        <v>0</v>
      </c>
    </row>
    <row r="30" spans="2:18" ht="15.75" customHeight="1" x14ac:dyDescent="0.25">
      <c r="B30" s="146"/>
      <c r="C30" s="146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173">
        <v>0</v>
      </c>
    </row>
    <row r="31" spans="2:18" ht="15.75" customHeight="1" x14ac:dyDescent="0.25">
      <c r="B31" s="146"/>
      <c r="C31" s="146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173">
        <v>0</v>
      </c>
    </row>
    <row r="32" spans="2:18" ht="15.75" customHeight="1" x14ac:dyDescent="0.25">
      <c r="B32" s="146"/>
      <c r="C32" s="146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173">
        <v>0</v>
      </c>
    </row>
    <row r="33" spans="2:18" ht="15.75" customHeight="1" x14ac:dyDescent="0.25">
      <c r="B33" s="146"/>
      <c r="C33" s="146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173">
        <v>0</v>
      </c>
    </row>
    <row r="34" spans="2:18" ht="15.75" customHeight="1" x14ac:dyDescent="0.25">
      <c r="B34" s="146"/>
      <c r="C34" s="146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173">
        <v>0</v>
      </c>
    </row>
    <row r="35" spans="2:18" ht="15.75" customHeight="1" x14ac:dyDescent="0.25">
      <c r="B35" s="146"/>
      <c r="C35" s="146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173">
        <v>0</v>
      </c>
    </row>
    <row r="36" spans="2:18" ht="15.75" customHeight="1" x14ac:dyDescent="0.25">
      <c r="B36" s="146"/>
      <c r="C36" s="146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173">
        <v>0</v>
      </c>
    </row>
    <row r="37" spans="2:18" ht="15.75" customHeight="1" x14ac:dyDescent="0.25">
      <c r="B37" s="146"/>
      <c r="C37" s="146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173">
        <v>0</v>
      </c>
    </row>
    <row r="38" spans="2:18" ht="15.75" customHeight="1" x14ac:dyDescent="0.25">
      <c r="B38" s="146"/>
      <c r="C38" s="146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173">
        <v>0</v>
      </c>
    </row>
    <row r="39" spans="2:18" ht="15.75" customHeight="1" x14ac:dyDescent="0.25">
      <c r="B39" s="146"/>
      <c r="C39" s="146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173">
        <v>0</v>
      </c>
    </row>
    <row r="40" spans="2:18" ht="15.75" customHeight="1" x14ac:dyDescent="0.25">
      <c r="B40" s="146"/>
      <c r="C40" s="146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173">
        <v>0</v>
      </c>
    </row>
    <row r="41" spans="2:18" ht="15.75" customHeight="1" x14ac:dyDescent="0.25">
      <c r="B41" s="146"/>
      <c r="C41" s="146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173">
        <v>0</v>
      </c>
    </row>
    <row r="42" spans="2:18" ht="15.75" customHeight="1" x14ac:dyDescent="0.25">
      <c r="B42" s="146"/>
      <c r="C42" s="146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173">
        <v>0</v>
      </c>
    </row>
    <row r="43" spans="2:18" ht="15.75" customHeight="1" x14ac:dyDescent="0.25">
      <c r="B43" s="146"/>
      <c r="C43" s="146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173">
        <v>0</v>
      </c>
    </row>
    <row r="44" spans="2:18" ht="15.75" customHeight="1" x14ac:dyDescent="0.25">
      <c r="B44" s="146"/>
      <c r="C44" s="146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173">
        <v>0</v>
      </c>
    </row>
    <row r="45" spans="2:18" ht="15.75" customHeight="1" x14ac:dyDescent="0.25">
      <c r="B45" s="146"/>
      <c r="C45" s="146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173">
        <v>0</v>
      </c>
    </row>
    <row r="46" spans="2:18" ht="15.75" customHeight="1" x14ac:dyDescent="0.25">
      <c r="B46" s="146"/>
      <c r="C46" s="146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173">
        <v>0</v>
      </c>
    </row>
    <row r="47" spans="2:18" ht="15.75" customHeight="1" x14ac:dyDescent="0.25">
      <c r="B47" s="146"/>
      <c r="C47" s="146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173">
        <v>0</v>
      </c>
    </row>
    <row r="48" spans="2:18" ht="15.75" customHeight="1" x14ac:dyDescent="0.25">
      <c r="B48" s="146"/>
      <c r="C48" s="146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173">
        <v>0</v>
      </c>
    </row>
    <row r="49" spans="2:18" ht="15.75" customHeight="1" x14ac:dyDescent="0.25">
      <c r="B49" s="146"/>
      <c r="C49" s="146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173">
        <v>0</v>
      </c>
    </row>
    <row r="50" spans="2:18" ht="15.75" customHeight="1" x14ac:dyDescent="0.25">
      <c r="B50" s="146"/>
      <c r="C50" s="146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173">
        <v>0</v>
      </c>
    </row>
    <row r="51" spans="2:18" ht="15.75" customHeight="1" x14ac:dyDescent="0.25">
      <c r="B51" s="146"/>
      <c r="C51" s="146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173">
        <v>0</v>
      </c>
    </row>
    <row r="52" spans="2:18" ht="15.75" customHeight="1" x14ac:dyDescent="0.25">
      <c r="B52" s="146"/>
      <c r="C52" s="146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173">
        <v>0</v>
      </c>
    </row>
    <row r="53" spans="2:18" ht="15.75" customHeight="1" x14ac:dyDescent="0.25">
      <c r="B53" s="146"/>
      <c r="C53" s="146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173">
        <v>0</v>
      </c>
    </row>
    <row r="54" spans="2:18" ht="15.75" customHeight="1" x14ac:dyDescent="0.25">
      <c r="B54" s="146"/>
      <c r="C54" s="146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173">
        <v>0</v>
      </c>
    </row>
    <row r="55" spans="2:18" ht="15.75" customHeight="1" x14ac:dyDescent="0.25">
      <c r="B55" s="146"/>
      <c r="C55" s="146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173">
        <v>0</v>
      </c>
    </row>
    <row r="56" spans="2:18" ht="15.75" customHeight="1" x14ac:dyDescent="0.25">
      <c r="B56" s="146"/>
      <c r="C56" s="146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173">
        <v>0</v>
      </c>
    </row>
    <row r="57" spans="2:18" ht="15.75" customHeight="1" x14ac:dyDescent="0.25">
      <c r="B57" s="146"/>
      <c r="C57" s="146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173">
        <v>0</v>
      </c>
    </row>
    <row r="58" spans="2:18" ht="15.75" customHeight="1" x14ac:dyDescent="0.25">
      <c r="B58" s="146"/>
      <c r="C58" s="146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173">
        <v>0</v>
      </c>
    </row>
    <row r="59" spans="2:18" ht="15.75" customHeight="1" x14ac:dyDescent="0.25">
      <c r="B59" s="146"/>
      <c r="C59" s="146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173">
        <v>0</v>
      </c>
    </row>
    <row r="60" spans="2:18" ht="15.75" customHeight="1" x14ac:dyDescent="0.25">
      <c r="B60" s="146"/>
      <c r="C60" s="146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173">
        <v>0</v>
      </c>
    </row>
    <row r="61" spans="2:18" ht="15.75" customHeight="1" x14ac:dyDescent="0.25">
      <c r="B61" s="146"/>
      <c r="C61" s="146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173">
        <v>0</v>
      </c>
    </row>
    <row r="62" spans="2:18" ht="15.75" customHeight="1" x14ac:dyDescent="0.25">
      <c r="B62" s="146"/>
      <c r="C62" s="146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173">
        <v>0</v>
      </c>
    </row>
    <row r="63" spans="2:18" ht="15.75" customHeight="1" x14ac:dyDescent="0.25">
      <c r="B63" s="146"/>
      <c r="C63" s="146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173">
        <v>0</v>
      </c>
    </row>
    <row r="64" spans="2:18" ht="15.75" customHeight="1" x14ac:dyDescent="0.25">
      <c r="B64" s="146"/>
      <c r="C64" s="146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173">
        <v>0</v>
      </c>
    </row>
    <row r="65" spans="2:18" ht="15.75" customHeight="1" x14ac:dyDescent="0.25">
      <c r="B65" s="146"/>
      <c r="C65" s="146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173">
        <v>0</v>
      </c>
    </row>
    <row r="66" spans="2:18" ht="15.75" customHeight="1" x14ac:dyDescent="0.25">
      <c r="B66" s="146"/>
      <c r="C66" s="146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173">
        <v>0</v>
      </c>
    </row>
    <row r="67" spans="2:18" ht="15.75" customHeight="1" x14ac:dyDescent="0.25">
      <c r="B67" s="146"/>
      <c r="C67" s="146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173">
        <v>0</v>
      </c>
    </row>
    <row r="68" spans="2:18" ht="15.75" customHeight="1" x14ac:dyDescent="0.25">
      <c r="B68" s="146"/>
      <c r="C68" s="146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173">
        <v>0</v>
      </c>
    </row>
    <row r="69" spans="2:18" ht="15.75" customHeight="1" x14ac:dyDescent="0.25">
      <c r="B69" s="146"/>
      <c r="C69" s="146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173">
        <v>0</v>
      </c>
    </row>
    <row r="70" spans="2:18" ht="15.75" customHeight="1" x14ac:dyDescent="0.25">
      <c r="B70" s="146"/>
      <c r="C70" s="146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173">
        <v>0</v>
      </c>
    </row>
    <row r="71" spans="2:18" ht="15.75" customHeight="1" x14ac:dyDescent="0.25">
      <c r="B71" s="146"/>
      <c r="C71" s="146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173">
        <v>0</v>
      </c>
    </row>
    <row r="72" spans="2:18" ht="15.75" customHeight="1" x14ac:dyDescent="0.25">
      <c r="B72" s="146"/>
      <c r="C72" s="146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173">
        <v>0</v>
      </c>
    </row>
    <row r="73" spans="2:18" ht="15.75" customHeight="1" x14ac:dyDescent="0.25">
      <c r="B73" s="146"/>
      <c r="C73" s="146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173">
        <v>0</v>
      </c>
    </row>
    <row r="74" spans="2:18" ht="15.75" customHeight="1" x14ac:dyDescent="0.25">
      <c r="B74" s="146"/>
      <c r="C74" s="146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173">
        <v>0</v>
      </c>
    </row>
    <row r="75" spans="2:18" ht="15.75" customHeight="1" x14ac:dyDescent="0.25">
      <c r="B75" s="146"/>
      <c r="C75" s="146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173">
        <v>0</v>
      </c>
    </row>
    <row r="76" spans="2:18" ht="15.75" customHeight="1" x14ac:dyDescent="0.25">
      <c r="B76" s="146"/>
      <c r="C76" s="146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173">
        <v>0</v>
      </c>
    </row>
    <row r="77" spans="2:18" ht="15.75" customHeight="1" x14ac:dyDescent="0.25">
      <c r="B77" s="146"/>
      <c r="C77" s="146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173">
        <v>0</v>
      </c>
    </row>
    <row r="78" spans="2:18" ht="15.75" customHeight="1" x14ac:dyDescent="0.25">
      <c r="B78" s="146"/>
      <c r="C78" s="146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173">
        <v>0</v>
      </c>
    </row>
    <row r="79" spans="2:18" ht="15.75" customHeight="1" x14ac:dyDescent="0.25">
      <c r="B79" s="146"/>
      <c r="C79" s="146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173">
        <v>0</v>
      </c>
    </row>
    <row r="80" spans="2:18" ht="15.75" customHeight="1" x14ac:dyDescent="0.25">
      <c r="B80" s="146"/>
      <c r="C80" s="146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173">
        <v>0</v>
      </c>
    </row>
    <row r="81" spans="2:18" ht="15.75" customHeight="1" x14ac:dyDescent="0.25">
      <c r="B81" s="146"/>
      <c r="C81" s="146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173">
        <v>0</v>
      </c>
    </row>
    <row r="82" spans="2:18" ht="15.75" customHeight="1" x14ac:dyDescent="0.25">
      <c r="B82" s="146"/>
      <c r="C82" s="146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173">
        <v>0</v>
      </c>
    </row>
    <row r="83" spans="2:18" ht="15.75" customHeight="1" x14ac:dyDescent="0.25">
      <c r="B83" s="146"/>
      <c r="C83" s="146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173">
        <v>0</v>
      </c>
    </row>
    <row r="84" spans="2:18" ht="15.75" customHeight="1" x14ac:dyDescent="0.25">
      <c r="B84" s="146"/>
      <c r="C84" s="146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173">
        <v>0</v>
      </c>
    </row>
    <row r="85" spans="2:18" ht="15.75" customHeight="1" x14ac:dyDescent="0.25">
      <c r="B85" s="146"/>
      <c r="C85" s="146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173">
        <v>0</v>
      </c>
    </row>
    <row r="86" spans="2:18" ht="15.75" customHeight="1" x14ac:dyDescent="0.25">
      <c r="B86" s="146"/>
      <c r="C86" s="146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173">
        <v>0</v>
      </c>
    </row>
    <row r="87" spans="2:18" ht="15.75" customHeight="1" x14ac:dyDescent="0.25">
      <c r="B87" s="146"/>
      <c r="C87" s="146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173">
        <v>0</v>
      </c>
    </row>
    <row r="88" spans="2:18" ht="15.75" customHeight="1" x14ac:dyDescent="0.25">
      <c r="B88" s="146"/>
      <c r="C88" s="146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173">
        <v>0</v>
      </c>
    </row>
    <row r="89" spans="2:18" ht="15.75" customHeight="1" x14ac:dyDescent="0.25">
      <c r="B89" s="146"/>
      <c r="C89" s="146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173">
        <v>0</v>
      </c>
    </row>
    <row r="90" spans="2:18" ht="15.75" customHeight="1" x14ac:dyDescent="0.25">
      <c r="B90" s="146"/>
      <c r="C90" s="146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173">
        <v>0</v>
      </c>
    </row>
    <row r="91" spans="2:18" ht="15.75" customHeight="1" x14ac:dyDescent="0.25">
      <c r="B91" s="146"/>
      <c r="C91" s="146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173">
        <v>0</v>
      </c>
    </row>
    <row r="92" spans="2:18" ht="15.75" customHeight="1" x14ac:dyDescent="0.25">
      <c r="B92" s="146"/>
      <c r="C92" s="146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173">
        <v>0</v>
      </c>
    </row>
    <row r="93" spans="2:18" ht="15.75" customHeight="1" x14ac:dyDescent="0.25">
      <c r="B93" s="146"/>
      <c r="C93" s="146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173">
        <v>0</v>
      </c>
    </row>
    <row r="94" spans="2:18" ht="15.75" customHeight="1" x14ac:dyDescent="0.25">
      <c r="B94" s="146"/>
      <c r="C94" s="146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173">
        <v>0</v>
      </c>
    </row>
    <row r="95" spans="2:18" ht="15.75" customHeight="1" x14ac:dyDescent="0.25">
      <c r="B95" s="146"/>
      <c r="C95" s="146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173">
        <v>0</v>
      </c>
    </row>
    <row r="96" spans="2:18" ht="15.75" customHeight="1" x14ac:dyDescent="0.25">
      <c r="B96" s="146"/>
      <c r="C96" s="146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173">
        <v>0</v>
      </c>
    </row>
    <row r="97" spans="2:18" ht="15.75" customHeight="1" x14ac:dyDescent="0.25">
      <c r="B97" s="146"/>
      <c r="C97" s="146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173">
        <v>0</v>
      </c>
    </row>
    <row r="98" spans="2:18" ht="15.75" customHeight="1" x14ac:dyDescent="0.25">
      <c r="B98" s="146"/>
      <c r="C98" s="146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173">
        <v>0</v>
      </c>
    </row>
    <row r="99" spans="2:18" ht="15.75" customHeight="1" x14ac:dyDescent="0.25">
      <c r="B99" s="146"/>
      <c r="C99" s="146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173">
        <v>0</v>
      </c>
    </row>
    <row r="100" spans="2:18" ht="15.75" customHeight="1" x14ac:dyDescent="0.25">
      <c r="B100" s="146"/>
      <c r="C100" s="146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173">
        <v>0</v>
      </c>
    </row>
    <row r="101" spans="2:18" ht="15.75" customHeight="1" x14ac:dyDescent="0.25">
      <c r="B101" s="146"/>
      <c r="C101" s="146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173">
        <v>0</v>
      </c>
    </row>
    <row r="102" spans="2:18" ht="15.75" customHeight="1" x14ac:dyDescent="0.25">
      <c r="B102" s="146"/>
      <c r="C102" s="146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173">
        <v>0</v>
      </c>
    </row>
    <row r="103" spans="2:18" ht="15.75" customHeight="1" x14ac:dyDescent="0.25">
      <c r="B103" s="146"/>
      <c r="C103" s="146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173">
        <v>0</v>
      </c>
    </row>
    <row r="104" spans="2:18" ht="15.75" customHeight="1" x14ac:dyDescent="0.25">
      <c r="B104" s="146"/>
      <c r="C104" s="146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173">
        <v>0</v>
      </c>
    </row>
    <row r="105" spans="2:18" ht="15.75" customHeight="1" x14ac:dyDescent="0.25">
      <c r="B105" s="146"/>
      <c r="C105" s="146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173">
        <v>0</v>
      </c>
    </row>
    <row r="106" spans="2:18" ht="15.75" customHeight="1" x14ac:dyDescent="0.25">
      <c r="B106" s="146"/>
      <c r="C106" s="146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173">
        <v>0</v>
      </c>
    </row>
    <row r="107" spans="2:18" ht="15.75" customHeight="1" x14ac:dyDescent="0.25">
      <c r="B107" s="146"/>
      <c r="C107" s="146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173">
        <v>0</v>
      </c>
    </row>
    <row r="108" spans="2:18" ht="15.75" customHeight="1" x14ac:dyDescent="0.25">
      <c r="B108" s="146"/>
      <c r="C108" s="146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173">
        <v>0</v>
      </c>
    </row>
    <row r="109" spans="2:18" ht="15.75" customHeight="1" x14ac:dyDescent="0.25">
      <c r="B109" s="146"/>
      <c r="C109" s="146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173">
        <v>0</v>
      </c>
    </row>
    <row r="110" spans="2:18" ht="15.75" customHeight="1" x14ac:dyDescent="0.25">
      <c r="B110" s="146"/>
      <c r="C110" s="146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173">
        <v>0</v>
      </c>
    </row>
    <row r="111" spans="2:18" ht="15.75" customHeight="1" x14ac:dyDescent="0.25">
      <c r="B111" s="146"/>
      <c r="C111" s="146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173">
        <v>0</v>
      </c>
    </row>
    <row r="112" spans="2:18" ht="15.75" customHeight="1" x14ac:dyDescent="0.25">
      <c r="B112" s="146"/>
      <c r="C112" s="146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173">
        <v>0</v>
      </c>
    </row>
    <row r="113" spans="2:18" ht="15.75" customHeight="1" x14ac:dyDescent="0.25">
      <c r="B113" s="146"/>
      <c r="C113" s="146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173">
        <v>0</v>
      </c>
    </row>
    <row r="114" spans="2:18" ht="15.75" customHeight="1" x14ac:dyDescent="0.25">
      <c r="B114" s="146"/>
      <c r="C114" s="146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173">
        <v>0</v>
      </c>
    </row>
    <row r="115" spans="2:18" ht="15.75" customHeight="1" x14ac:dyDescent="0.25">
      <c r="B115" s="146"/>
      <c r="C115" s="146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173">
        <v>0</v>
      </c>
    </row>
    <row r="116" spans="2:18" ht="15.75" customHeight="1" x14ac:dyDescent="0.25">
      <c r="B116" s="146"/>
      <c r="C116" s="146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173">
        <v>0</v>
      </c>
    </row>
    <row r="117" spans="2:18" ht="15.75" customHeight="1" x14ac:dyDescent="0.25">
      <c r="B117" s="146"/>
      <c r="C117" s="146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173">
        <v>0</v>
      </c>
    </row>
    <row r="118" spans="2:18" ht="15.75" customHeight="1" x14ac:dyDescent="0.25">
      <c r="B118" s="146"/>
      <c r="C118" s="146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173">
        <v>0</v>
      </c>
    </row>
    <row r="119" spans="2:18" ht="15.75" customHeight="1" x14ac:dyDescent="0.25">
      <c r="B119" s="146"/>
      <c r="C119" s="146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173">
        <v>0</v>
      </c>
    </row>
    <row r="120" spans="2:18" ht="15.75" customHeight="1" x14ac:dyDescent="0.25">
      <c r="B120" s="146"/>
      <c r="C120" s="146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173">
        <v>0</v>
      </c>
    </row>
    <row r="121" spans="2:18" ht="15.75" customHeight="1" x14ac:dyDescent="0.25">
      <c r="B121" s="146"/>
      <c r="C121" s="146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173">
        <v>0</v>
      </c>
    </row>
    <row r="122" spans="2:18" ht="15.75" customHeight="1" x14ac:dyDescent="0.25">
      <c r="B122" s="146"/>
      <c r="C122" s="146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173">
        <v>0</v>
      </c>
    </row>
    <row r="123" spans="2:18" ht="15.75" customHeight="1" x14ac:dyDescent="0.25">
      <c r="B123" s="146"/>
      <c r="C123" s="146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173">
        <v>0</v>
      </c>
    </row>
    <row r="124" spans="2:18" ht="15.75" customHeight="1" x14ac:dyDescent="0.25">
      <c r="B124" s="146"/>
      <c r="C124" s="146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173">
        <v>0</v>
      </c>
    </row>
    <row r="125" spans="2:18" ht="15.75" customHeight="1" x14ac:dyDescent="0.25">
      <c r="B125" s="146"/>
      <c r="C125" s="146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173">
        <v>0</v>
      </c>
    </row>
    <row r="126" spans="2:18" ht="15.75" customHeight="1" x14ac:dyDescent="0.25">
      <c r="B126" s="146"/>
      <c r="C126" s="146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173">
        <v>0</v>
      </c>
    </row>
    <row r="127" spans="2:18" ht="15.75" customHeight="1" x14ac:dyDescent="0.25">
      <c r="B127" s="146"/>
      <c r="C127" s="146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173">
        <v>0</v>
      </c>
    </row>
    <row r="128" spans="2:18" ht="15.75" customHeight="1" x14ac:dyDescent="0.25">
      <c r="B128" s="146"/>
      <c r="C128" s="146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173">
        <v>0</v>
      </c>
    </row>
    <row r="129" spans="2:18" ht="15.75" customHeight="1" x14ac:dyDescent="0.25">
      <c r="B129" s="146"/>
      <c r="C129" s="146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173">
        <v>0</v>
      </c>
    </row>
    <row r="130" spans="2:18" ht="15.75" customHeight="1" x14ac:dyDescent="0.25">
      <c r="B130" s="146"/>
      <c r="C130" s="146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173">
        <v>0</v>
      </c>
    </row>
    <row r="131" spans="2:18" ht="15.75" customHeight="1" x14ac:dyDescent="0.25">
      <c r="B131" s="146"/>
      <c r="C131" s="146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173">
        <v>0</v>
      </c>
    </row>
    <row r="132" spans="2:18" ht="15.75" customHeight="1" x14ac:dyDescent="0.25">
      <c r="B132" s="146"/>
      <c r="C132" s="146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173">
        <v>0</v>
      </c>
    </row>
    <row r="133" spans="2:18" ht="15.75" customHeight="1" x14ac:dyDescent="0.25">
      <c r="B133" s="146"/>
      <c r="C133" s="146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173">
        <v>0</v>
      </c>
    </row>
    <row r="134" spans="2:18" ht="15.75" customHeight="1" x14ac:dyDescent="0.25">
      <c r="B134" s="146"/>
      <c r="C134" s="146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173">
        <v>0</v>
      </c>
    </row>
    <row r="135" spans="2:18" ht="15.75" customHeight="1" x14ac:dyDescent="0.25">
      <c r="B135" s="146"/>
      <c r="C135" s="146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173">
        <v>0</v>
      </c>
    </row>
    <row r="136" spans="2:18" ht="15.75" customHeight="1" x14ac:dyDescent="0.25">
      <c r="B136" s="146"/>
      <c r="C136" s="146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173">
        <v>0</v>
      </c>
    </row>
    <row r="137" spans="2:18" ht="15.75" customHeight="1" x14ac:dyDescent="0.25">
      <c r="B137" s="146"/>
      <c r="C137" s="146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173">
        <v>0</v>
      </c>
    </row>
    <row r="138" spans="2:18" ht="15.75" customHeight="1" x14ac:dyDescent="0.25">
      <c r="B138" s="146"/>
      <c r="C138" s="146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173">
        <v>0</v>
      </c>
    </row>
    <row r="139" spans="2:18" ht="15.75" customHeight="1" x14ac:dyDescent="0.25">
      <c r="B139" s="146"/>
      <c r="C139" s="146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173">
        <v>0</v>
      </c>
    </row>
    <row r="140" spans="2:18" ht="15.75" customHeight="1" x14ac:dyDescent="0.25">
      <c r="B140" s="146"/>
      <c r="C140" s="146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173">
        <v>0</v>
      </c>
    </row>
    <row r="141" spans="2:18" ht="15.75" customHeight="1" x14ac:dyDescent="0.25">
      <c r="B141" s="146"/>
      <c r="C141" s="146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173">
        <v>0</v>
      </c>
    </row>
    <row r="142" spans="2:18" ht="15.75" customHeight="1" x14ac:dyDescent="0.25">
      <c r="B142" s="146"/>
      <c r="C142" s="146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173">
        <v>0</v>
      </c>
    </row>
    <row r="143" spans="2:18" ht="15.75" customHeight="1" x14ac:dyDescent="0.25">
      <c r="B143" s="146"/>
      <c r="C143" s="146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173">
        <v>0</v>
      </c>
    </row>
    <row r="144" spans="2:18" ht="15.75" customHeight="1" x14ac:dyDescent="0.25">
      <c r="B144" s="146"/>
      <c r="C144" s="146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173">
        <v>0</v>
      </c>
    </row>
    <row r="145" spans="2:18" ht="15.75" customHeight="1" x14ac:dyDescent="0.25">
      <c r="B145" s="146"/>
      <c r="C145" s="146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173">
        <v>0</v>
      </c>
    </row>
    <row r="146" spans="2:18" ht="15.75" customHeight="1" x14ac:dyDescent="0.25">
      <c r="B146" s="146"/>
      <c r="C146" s="146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173">
        <v>0</v>
      </c>
    </row>
    <row r="147" spans="2:18" ht="15.75" customHeight="1" x14ac:dyDescent="0.25">
      <c r="B147" s="146"/>
      <c r="C147" s="146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173">
        <v>0</v>
      </c>
    </row>
    <row r="148" spans="2:18" ht="15.75" customHeight="1" x14ac:dyDescent="0.25">
      <c r="B148" s="146"/>
      <c r="C148" s="146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173">
        <v>0</v>
      </c>
    </row>
    <row r="149" spans="2:18" ht="15.75" customHeight="1" x14ac:dyDescent="0.25">
      <c r="B149" s="146"/>
      <c r="C149" s="146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173">
        <v>0</v>
      </c>
    </row>
    <row r="150" spans="2:18" ht="15.75" customHeight="1" x14ac:dyDescent="0.25">
      <c r="B150" s="146"/>
      <c r="C150" s="146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173">
        <v>0</v>
      </c>
    </row>
    <row r="151" spans="2:18" ht="15.75" customHeight="1" x14ac:dyDescent="0.25">
      <c r="B151" s="146"/>
      <c r="C151" s="146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173">
        <v>0</v>
      </c>
    </row>
    <row r="152" spans="2:18" ht="15.75" customHeight="1" x14ac:dyDescent="0.25">
      <c r="B152" s="146"/>
      <c r="C152" s="146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173">
        <v>0</v>
      </c>
    </row>
    <row r="153" spans="2:18" ht="15.75" customHeight="1" x14ac:dyDescent="0.25">
      <c r="B153" s="146"/>
      <c r="C153" s="146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173">
        <v>0</v>
      </c>
    </row>
    <row r="154" spans="2:18" ht="15.75" customHeight="1" x14ac:dyDescent="0.25">
      <c r="B154" s="146"/>
      <c r="C154" s="146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173">
        <v>0</v>
      </c>
    </row>
    <row r="155" spans="2:18" ht="15.75" customHeight="1" x14ac:dyDescent="0.25">
      <c r="B155" s="146"/>
      <c r="C155" s="146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173">
        <v>0</v>
      </c>
    </row>
    <row r="156" spans="2:18" ht="15.75" customHeight="1" x14ac:dyDescent="0.25">
      <c r="B156" s="146"/>
      <c r="C156" s="146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173">
        <v>0</v>
      </c>
    </row>
    <row r="157" spans="2:18" ht="15.75" customHeight="1" x14ac:dyDescent="0.25">
      <c r="B157" s="146"/>
      <c r="C157" s="146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173">
        <v>0</v>
      </c>
    </row>
    <row r="158" spans="2:18" ht="15.75" customHeight="1" x14ac:dyDescent="0.25">
      <c r="B158" s="146"/>
      <c r="C158" s="146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173">
        <v>0</v>
      </c>
    </row>
    <row r="159" spans="2:18" ht="15.75" customHeight="1" x14ac:dyDescent="0.25">
      <c r="B159" s="146"/>
      <c r="C159" s="146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173">
        <v>0</v>
      </c>
    </row>
    <row r="160" spans="2:18" ht="15.75" customHeight="1" x14ac:dyDescent="0.25">
      <c r="B160" s="146"/>
      <c r="C160" s="146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173">
        <v>0</v>
      </c>
    </row>
    <row r="161" spans="2:18" ht="15.75" customHeight="1" x14ac:dyDescent="0.25">
      <c r="B161" s="146"/>
      <c r="C161" s="146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173">
        <v>0</v>
      </c>
    </row>
    <row r="162" spans="2:18" ht="15.75" customHeight="1" x14ac:dyDescent="0.25">
      <c r="B162" s="146"/>
      <c r="C162" s="146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173">
        <v>0</v>
      </c>
    </row>
    <row r="163" spans="2:18" ht="15.75" customHeight="1" x14ac:dyDescent="0.25">
      <c r="B163" s="146"/>
      <c r="C163" s="146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173">
        <v>0</v>
      </c>
    </row>
    <row r="164" spans="2:18" ht="15.75" customHeight="1" x14ac:dyDescent="0.25">
      <c r="B164" s="146"/>
      <c r="C164" s="146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173">
        <v>0</v>
      </c>
    </row>
    <row r="165" spans="2:18" ht="15.75" customHeight="1" x14ac:dyDescent="0.25">
      <c r="B165" s="146"/>
      <c r="C165" s="146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173">
        <v>0</v>
      </c>
    </row>
    <row r="166" spans="2:18" ht="15.75" customHeight="1" x14ac:dyDescent="0.25">
      <c r="B166" s="146"/>
      <c r="C166" s="146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173">
        <v>0</v>
      </c>
    </row>
    <row r="167" spans="2:18" ht="15.75" customHeight="1" x14ac:dyDescent="0.25">
      <c r="B167" s="146"/>
      <c r="C167" s="146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173">
        <v>0</v>
      </c>
    </row>
    <row r="168" spans="2:18" ht="15.75" customHeight="1" x14ac:dyDescent="0.25">
      <c r="B168" s="146"/>
      <c r="C168" s="146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173">
        <v>0</v>
      </c>
    </row>
    <row r="169" spans="2:18" ht="15.75" customHeight="1" x14ac:dyDescent="0.25">
      <c r="B169" s="146"/>
      <c r="C169" s="146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173">
        <v>0</v>
      </c>
    </row>
    <row r="170" spans="2:18" ht="15.75" customHeight="1" x14ac:dyDescent="0.25">
      <c r="B170" s="146"/>
      <c r="C170" s="146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173">
        <v>0</v>
      </c>
    </row>
    <row r="171" spans="2:18" ht="15.75" customHeight="1" x14ac:dyDescent="0.25">
      <c r="B171" s="146"/>
      <c r="C171" s="146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173">
        <v>0</v>
      </c>
    </row>
    <row r="172" spans="2:18" ht="15.75" customHeight="1" x14ac:dyDescent="0.25">
      <c r="B172" s="146"/>
      <c r="C172" s="146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173">
        <v>0</v>
      </c>
    </row>
    <row r="173" spans="2:18" ht="15.75" customHeight="1" x14ac:dyDescent="0.25">
      <c r="B173" s="146"/>
      <c r="C173" s="146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173">
        <v>0</v>
      </c>
    </row>
    <row r="174" spans="2:18" ht="15.75" customHeight="1" x14ac:dyDescent="0.25">
      <c r="B174" s="146"/>
      <c r="C174" s="146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173">
        <v>0</v>
      </c>
    </row>
    <row r="175" spans="2:18" ht="15.75" customHeight="1" x14ac:dyDescent="0.25">
      <c r="B175" s="146"/>
      <c r="C175" s="146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173">
        <v>0</v>
      </c>
    </row>
    <row r="176" spans="2:18" ht="15.75" customHeight="1" x14ac:dyDescent="0.25">
      <c r="B176" s="146"/>
      <c r="C176" s="146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173">
        <v>0</v>
      </c>
    </row>
    <row r="177" spans="2:18" ht="15.75" customHeight="1" x14ac:dyDescent="0.25">
      <c r="B177" s="146"/>
      <c r="C177" s="146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173">
        <v>0</v>
      </c>
    </row>
    <row r="178" spans="2:18" ht="15.75" customHeight="1" x14ac:dyDescent="0.25">
      <c r="B178" s="146"/>
      <c r="C178" s="146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173">
        <v>0</v>
      </c>
    </row>
    <row r="179" spans="2:18" ht="15.75" customHeight="1" x14ac:dyDescent="0.25">
      <c r="B179" s="146"/>
      <c r="C179" s="146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173">
        <v>0</v>
      </c>
    </row>
    <row r="180" spans="2:18" ht="15.75" customHeight="1" x14ac:dyDescent="0.25">
      <c r="B180" s="146"/>
      <c r="C180" s="146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173">
        <v>0</v>
      </c>
    </row>
    <row r="181" spans="2:18" ht="15.75" customHeight="1" x14ac:dyDescent="0.25">
      <c r="B181" s="146"/>
      <c r="C181" s="146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173">
        <v>0</v>
      </c>
    </row>
    <row r="182" spans="2:18" ht="15.75" customHeight="1" x14ac:dyDescent="0.25">
      <c r="B182" s="146"/>
      <c r="C182" s="146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173">
        <v>0</v>
      </c>
    </row>
    <row r="183" spans="2:18" ht="15.75" customHeight="1" x14ac:dyDescent="0.25">
      <c r="B183" s="146"/>
      <c r="C183" s="146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173">
        <v>0</v>
      </c>
    </row>
    <row r="184" spans="2:18" ht="15.75" customHeight="1" x14ac:dyDescent="0.25">
      <c r="B184" s="146"/>
      <c r="C184" s="146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173">
        <v>0</v>
      </c>
    </row>
    <row r="185" spans="2:18" ht="15.75" customHeight="1" x14ac:dyDescent="0.25">
      <c r="B185" s="146"/>
      <c r="C185" s="146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173">
        <v>0</v>
      </c>
    </row>
    <row r="186" spans="2:18" ht="15.75" customHeight="1" x14ac:dyDescent="0.25">
      <c r="B186" s="146"/>
      <c r="C186" s="146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173">
        <v>0</v>
      </c>
    </row>
    <row r="187" spans="2:18" ht="15.75" customHeight="1" x14ac:dyDescent="0.25">
      <c r="B187" s="146"/>
      <c r="C187" s="146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173">
        <v>0</v>
      </c>
    </row>
    <row r="188" spans="2:18" ht="15.75" customHeight="1" x14ac:dyDescent="0.25">
      <c r="B188" s="146"/>
      <c r="C188" s="146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173">
        <v>0</v>
      </c>
    </row>
    <row r="189" spans="2:18" ht="15.75" customHeight="1" x14ac:dyDescent="0.25">
      <c r="B189" s="146"/>
      <c r="C189" s="146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173">
        <v>0</v>
      </c>
    </row>
    <row r="190" spans="2:18" ht="15.75" customHeight="1" x14ac:dyDescent="0.25">
      <c r="B190" s="146"/>
      <c r="C190" s="146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173">
        <v>0</v>
      </c>
    </row>
    <row r="191" spans="2:18" ht="15.75" customHeight="1" x14ac:dyDescent="0.25">
      <c r="B191" s="146"/>
      <c r="C191" s="146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173">
        <v>0</v>
      </c>
    </row>
    <row r="192" spans="2:18" ht="15.75" customHeight="1" x14ac:dyDescent="0.25">
      <c r="B192" s="146"/>
      <c r="C192" s="146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173">
        <v>0</v>
      </c>
    </row>
    <row r="193" spans="2:18" ht="15.75" customHeight="1" x14ac:dyDescent="0.25">
      <c r="B193" s="146"/>
      <c r="C193" s="146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173">
        <v>0</v>
      </c>
    </row>
    <row r="194" spans="2:18" ht="15.75" customHeight="1" x14ac:dyDescent="0.25">
      <c r="B194" s="146"/>
      <c r="C194" s="146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173">
        <v>0</v>
      </c>
    </row>
    <row r="195" spans="2:18" ht="15.75" customHeight="1" x14ac:dyDescent="0.25">
      <c r="B195" s="146"/>
      <c r="C195" s="146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173">
        <v>0</v>
      </c>
    </row>
    <row r="196" spans="2:18" ht="15.75" customHeight="1" x14ac:dyDescent="0.25">
      <c r="B196" s="146"/>
      <c r="C196" s="146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173">
        <v>0</v>
      </c>
    </row>
    <row r="197" spans="2:18" ht="15.75" customHeight="1" x14ac:dyDescent="0.25">
      <c r="B197" s="146"/>
      <c r="C197" s="146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173">
        <v>0</v>
      </c>
    </row>
    <row r="198" spans="2:18" ht="15.75" customHeight="1" x14ac:dyDescent="0.25">
      <c r="B198" s="146"/>
      <c r="C198" s="146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173">
        <v>0</v>
      </c>
    </row>
    <row r="199" spans="2:18" ht="15.75" customHeight="1" x14ac:dyDescent="0.25">
      <c r="B199" s="146"/>
      <c r="C199" s="146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173">
        <v>0</v>
      </c>
    </row>
    <row r="200" spans="2:18" ht="15.75" customHeight="1" x14ac:dyDescent="0.25">
      <c r="B200" s="146"/>
      <c r="C200" s="146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173">
        <v>0</v>
      </c>
    </row>
    <row r="201" spans="2:18" ht="15.75" customHeight="1" x14ac:dyDescent="0.25">
      <c r="B201" s="146"/>
      <c r="C201" s="146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173">
        <v>0</v>
      </c>
    </row>
    <row r="202" spans="2:18" ht="15.75" customHeight="1" x14ac:dyDescent="0.25">
      <c r="B202" s="146"/>
      <c r="C202" s="146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173">
        <v>0</v>
      </c>
    </row>
    <row r="203" spans="2:18" ht="15.75" customHeight="1" x14ac:dyDescent="0.25">
      <c r="B203" s="146"/>
      <c r="C203" s="146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173">
        <v>0</v>
      </c>
    </row>
    <row r="204" spans="2:18" ht="15.75" customHeight="1" x14ac:dyDescent="0.25">
      <c r="B204" s="146"/>
      <c r="C204" s="146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173">
        <v>0</v>
      </c>
    </row>
    <row r="205" spans="2:18" ht="15.75" customHeight="1" x14ac:dyDescent="0.25">
      <c r="B205" s="146"/>
      <c r="C205" s="146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173">
        <v>0</v>
      </c>
    </row>
    <row r="206" spans="2:18" ht="15.75" customHeight="1" x14ac:dyDescent="0.25">
      <c r="B206" s="146"/>
      <c r="C206" s="146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173">
        <v>0</v>
      </c>
    </row>
    <row r="207" spans="2:18" ht="15.75" customHeight="1" x14ac:dyDescent="0.25">
      <c r="B207" s="146"/>
      <c r="C207" s="146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173">
        <v>0</v>
      </c>
    </row>
    <row r="208" spans="2:18" ht="15.75" customHeight="1" x14ac:dyDescent="0.25">
      <c r="B208" s="146"/>
      <c r="C208" s="146"/>
      <c r="D208" s="292"/>
      <c r="E208" s="292"/>
      <c r="F208" s="292"/>
      <c r="G208" s="292"/>
      <c r="H208" s="292"/>
      <c r="I208" s="292"/>
      <c r="J208" s="292"/>
      <c r="K208" s="292"/>
      <c r="L208" s="292"/>
      <c r="M208" s="292"/>
      <c r="N208" s="292"/>
      <c r="O208" s="292"/>
      <c r="P208" s="292"/>
      <c r="Q208" s="292"/>
      <c r="R208" s="173">
        <v>0</v>
      </c>
    </row>
    <row r="209" spans="2:18" ht="15.75" customHeight="1" x14ac:dyDescent="0.25">
      <c r="B209" s="146"/>
      <c r="C209" s="146"/>
      <c r="D209" s="292"/>
      <c r="E209" s="292"/>
      <c r="F209" s="292"/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173">
        <v>0</v>
      </c>
    </row>
    <row r="210" spans="2:18" ht="15.75" customHeight="1" x14ac:dyDescent="0.25">
      <c r="B210" s="146"/>
      <c r="C210" s="146"/>
      <c r="D210" s="292"/>
      <c r="E210" s="292"/>
      <c r="F210" s="292"/>
      <c r="G210" s="292"/>
      <c r="H210" s="292"/>
      <c r="I210" s="292"/>
      <c r="J210" s="292"/>
      <c r="K210" s="292"/>
      <c r="L210" s="292"/>
      <c r="M210" s="292"/>
      <c r="N210" s="292"/>
      <c r="O210" s="292"/>
      <c r="P210" s="292"/>
      <c r="Q210" s="292"/>
      <c r="R210" s="173">
        <v>0</v>
      </c>
    </row>
    <row r="211" spans="2:18" ht="15.75" customHeight="1" x14ac:dyDescent="0.25">
      <c r="B211" s="146"/>
      <c r="C211" s="146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173">
        <v>0</v>
      </c>
    </row>
    <row r="212" spans="2:18" ht="15.75" customHeight="1" x14ac:dyDescent="0.25">
      <c r="B212" s="146"/>
      <c r="C212" s="146"/>
      <c r="D212" s="292"/>
      <c r="E212" s="292"/>
      <c r="F212" s="292"/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173">
        <v>0</v>
      </c>
    </row>
    <row r="213" spans="2:18" ht="15.75" customHeight="1" x14ac:dyDescent="0.25">
      <c r="B213" s="146"/>
      <c r="C213" s="146"/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173">
        <v>0</v>
      </c>
    </row>
    <row r="214" spans="2:18" ht="15.75" customHeight="1" x14ac:dyDescent="0.25">
      <c r="B214" s="146"/>
      <c r="C214" s="146"/>
      <c r="D214" s="292"/>
      <c r="E214" s="292"/>
      <c r="F214" s="292"/>
      <c r="G214" s="292"/>
      <c r="H214" s="292"/>
      <c r="I214" s="292"/>
      <c r="J214" s="292"/>
      <c r="K214" s="292"/>
      <c r="L214" s="292"/>
      <c r="M214" s="292"/>
      <c r="N214" s="292"/>
      <c r="O214" s="292"/>
      <c r="P214" s="292"/>
      <c r="Q214" s="292"/>
      <c r="R214" s="173">
        <v>0</v>
      </c>
    </row>
    <row r="215" spans="2:18" ht="15.75" customHeight="1" x14ac:dyDescent="0.25">
      <c r="B215" s="146"/>
      <c r="C215" s="146"/>
      <c r="D215" s="292"/>
      <c r="E215" s="292"/>
      <c r="F215" s="292"/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173">
        <v>0</v>
      </c>
    </row>
    <row r="216" spans="2:18" ht="15.75" customHeight="1" x14ac:dyDescent="0.25">
      <c r="B216" s="146"/>
      <c r="C216" s="146"/>
      <c r="D216" s="292"/>
      <c r="E216" s="292"/>
      <c r="F216" s="292"/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173">
        <v>0</v>
      </c>
    </row>
    <row r="217" spans="2:18" ht="15.75" customHeight="1" x14ac:dyDescent="0.25">
      <c r="B217" s="146"/>
      <c r="C217" s="146"/>
      <c r="D217" s="292"/>
      <c r="E217" s="292"/>
      <c r="F217" s="292"/>
      <c r="G217" s="292"/>
      <c r="H217" s="292"/>
      <c r="I217" s="292"/>
      <c r="J217" s="292"/>
      <c r="K217" s="292"/>
      <c r="L217" s="292"/>
      <c r="M217" s="292"/>
      <c r="N217" s="292"/>
      <c r="O217" s="292"/>
      <c r="P217" s="292"/>
      <c r="Q217" s="292"/>
      <c r="R217" s="173">
        <v>0</v>
      </c>
    </row>
    <row r="218" spans="2:18" ht="15.75" customHeight="1" x14ac:dyDescent="0.25">
      <c r="B218" s="146"/>
      <c r="C218" s="146"/>
      <c r="D218" s="292"/>
      <c r="E218" s="292"/>
      <c r="F218" s="292"/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173">
        <v>0</v>
      </c>
    </row>
    <row r="219" spans="2:18" ht="15.75" customHeight="1" x14ac:dyDescent="0.25">
      <c r="B219" s="146"/>
      <c r="C219" s="146"/>
      <c r="D219" s="292"/>
      <c r="E219" s="292"/>
      <c r="F219" s="292"/>
      <c r="G219" s="292"/>
      <c r="H219" s="292"/>
      <c r="I219" s="292"/>
      <c r="J219" s="292"/>
      <c r="K219" s="292"/>
      <c r="L219" s="292"/>
      <c r="M219" s="292"/>
      <c r="N219" s="292"/>
      <c r="O219" s="292"/>
      <c r="P219" s="292"/>
      <c r="Q219" s="292"/>
      <c r="R219" s="173">
        <v>0</v>
      </c>
    </row>
    <row r="220" spans="2:18" ht="15.75" customHeight="1" x14ac:dyDescent="0.25">
      <c r="B220" s="146"/>
      <c r="C220" s="146"/>
      <c r="D220" s="292"/>
      <c r="E220" s="292"/>
      <c r="F220" s="292"/>
      <c r="G220" s="292"/>
      <c r="H220" s="292"/>
      <c r="I220" s="292"/>
      <c r="J220" s="292"/>
      <c r="K220" s="292"/>
      <c r="L220" s="292"/>
      <c r="M220" s="292"/>
      <c r="N220" s="292"/>
      <c r="O220" s="292"/>
      <c r="P220" s="292"/>
      <c r="Q220" s="292"/>
      <c r="R220" s="173">
        <v>0</v>
      </c>
    </row>
    <row r="221" spans="2:18" ht="15.75" customHeight="1" x14ac:dyDescent="0.25">
      <c r="B221" s="146"/>
      <c r="C221" s="146"/>
      <c r="D221" s="292"/>
      <c r="E221" s="292"/>
      <c r="F221" s="292"/>
      <c r="G221" s="292"/>
      <c r="H221" s="292"/>
      <c r="I221" s="292"/>
      <c r="J221" s="292"/>
      <c r="K221" s="292"/>
      <c r="L221" s="292"/>
      <c r="M221" s="292"/>
      <c r="N221" s="292"/>
      <c r="O221" s="292"/>
      <c r="P221" s="292"/>
      <c r="Q221" s="292"/>
      <c r="R221" s="173">
        <v>0</v>
      </c>
    </row>
    <row r="222" spans="2:18" ht="15.75" customHeight="1" x14ac:dyDescent="0.25">
      <c r="B222" s="146"/>
      <c r="C222" s="146"/>
      <c r="D222" s="292"/>
      <c r="E222" s="292"/>
      <c r="F222" s="292"/>
      <c r="G222" s="292"/>
      <c r="H222" s="292"/>
      <c r="I222" s="292"/>
      <c r="J222" s="292"/>
      <c r="K222" s="292"/>
      <c r="L222" s="292"/>
      <c r="M222" s="292"/>
      <c r="N222" s="292"/>
      <c r="O222" s="292"/>
      <c r="P222" s="292"/>
      <c r="Q222" s="292"/>
      <c r="R222" s="173">
        <v>0</v>
      </c>
    </row>
    <row r="223" spans="2:18" ht="15.75" customHeight="1" x14ac:dyDescent="0.25">
      <c r="B223" s="146"/>
      <c r="C223" s="146"/>
      <c r="D223" s="292"/>
      <c r="E223" s="292"/>
      <c r="F223" s="292"/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173">
        <v>0</v>
      </c>
    </row>
    <row r="224" spans="2:18" ht="15.75" customHeight="1" x14ac:dyDescent="0.25">
      <c r="B224" s="146"/>
      <c r="C224" s="146"/>
      <c r="D224" s="292"/>
      <c r="E224" s="292"/>
      <c r="F224" s="292"/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173">
        <v>0</v>
      </c>
    </row>
    <row r="225" spans="2:18" ht="15.75" customHeight="1" x14ac:dyDescent="0.25">
      <c r="B225" s="146"/>
      <c r="C225" s="146"/>
      <c r="D225" s="292"/>
      <c r="E225" s="292"/>
      <c r="F225" s="292"/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173">
        <v>0</v>
      </c>
    </row>
    <row r="226" spans="2:18" ht="15.75" customHeight="1" x14ac:dyDescent="0.25">
      <c r="B226" s="146"/>
      <c r="C226" s="146"/>
      <c r="D226" s="292"/>
      <c r="E226" s="292"/>
      <c r="F226" s="292"/>
      <c r="G226" s="292"/>
      <c r="H226" s="292"/>
      <c r="I226" s="292"/>
      <c r="J226" s="292"/>
      <c r="K226" s="292"/>
      <c r="L226" s="292"/>
      <c r="M226" s="292"/>
      <c r="N226" s="292"/>
      <c r="O226" s="292"/>
      <c r="P226" s="292"/>
      <c r="Q226" s="292"/>
      <c r="R226" s="173">
        <v>0</v>
      </c>
    </row>
    <row r="227" spans="2:18" ht="15.75" customHeight="1" x14ac:dyDescent="0.25">
      <c r="B227" s="146"/>
      <c r="C227" s="146"/>
      <c r="D227" s="292"/>
      <c r="E227" s="292"/>
      <c r="F227" s="292"/>
      <c r="G227" s="292"/>
      <c r="H227" s="292"/>
      <c r="I227" s="292"/>
      <c r="J227" s="292"/>
      <c r="K227" s="292"/>
      <c r="L227" s="292"/>
      <c r="M227" s="292"/>
      <c r="N227" s="292"/>
      <c r="O227" s="292"/>
      <c r="P227" s="292"/>
      <c r="Q227" s="292"/>
      <c r="R227" s="173">
        <v>0</v>
      </c>
    </row>
    <row r="228" spans="2:18" ht="15.75" customHeight="1" x14ac:dyDescent="0.25">
      <c r="B228" s="146"/>
      <c r="C228" s="146"/>
      <c r="D228" s="292"/>
      <c r="E228" s="292"/>
      <c r="F228" s="292"/>
      <c r="G228" s="292"/>
      <c r="H228" s="292"/>
      <c r="I228" s="292"/>
      <c r="J228" s="292"/>
      <c r="K228" s="292"/>
      <c r="L228" s="292"/>
      <c r="M228" s="292"/>
      <c r="N228" s="292"/>
      <c r="O228" s="292"/>
      <c r="P228" s="292"/>
      <c r="Q228" s="292"/>
      <c r="R228" s="173">
        <v>0</v>
      </c>
    </row>
    <row r="229" spans="2:18" ht="15.75" customHeight="1" x14ac:dyDescent="0.25">
      <c r="B229" s="146"/>
      <c r="C229" s="146"/>
      <c r="D229" s="292"/>
      <c r="E229" s="292"/>
      <c r="F229" s="292"/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173">
        <v>0</v>
      </c>
    </row>
    <row r="230" spans="2:18" ht="15.75" customHeight="1" x14ac:dyDescent="0.25">
      <c r="B230" s="146"/>
      <c r="C230" s="146"/>
      <c r="D230" s="292"/>
      <c r="E230" s="292"/>
      <c r="F230" s="292"/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173">
        <v>0</v>
      </c>
    </row>
    <row r="231" spans="2:18" ht="15.75" customHeight="1" x14ac:dyDescent="0.25">
      <c r="B231" s="146"/>
      <c r="C231" s="146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2"/>
      <c r="P231" s="292"/>
      <c r="Q231" s="292"/>
      <c r="R231" s="173">
        <v>0</v>
      </c>
    </row>
    <row r="232" spans="2:18" ht="15.75" customHeight="1" x14ac:dyDescent="0.25">
      <c r="B232" s="146"/>
      <c r="C232" s="146"/>
      <c r="D232" s="292"/>
      <c r="E232" s="292"/>
      <c r="F232" s="292"/>
      <c r="G232" s="292"/>
      <c r="H232" s="292"/>
      <c r="I232" s="292"/>
      <c r="J232" s="292"/>
      <c r="K232" s="292"/>
      <c r="L232" s="292"/>
      <c r="M232" s="292"/>
      <c r="N232" s="292"/>
      <c r="O232" s="292"/>
      <c r="P232" s="292"/>
      <c r="Q232" s="292"/>
      <c r="R232" s="173">
        <v>0</v>
      </c>
    </row>
    <row r="233" spans="2:18" ht="15.75" customHeight="1" x14ac:dyDescent="0.25">
      <c r="B233" s="146"/>
      <c r="C233" s="146"/>
      <c r="D233" s="292"/>
      <c r="E233" s="292"/>
      <c r="F233" s="292"/>
      <c r="G233" s="292"/>
      <c r="H233" s="292"/>
      <c r="I233" s="292"/>
      <c r="J233" s="292"/>
      <c r="K233" s="292"/>
      <c r="L233" s="292"/>
      <c r="M233" s="292"/>
      <c r="N233" s="292"/>
      <c r="O233" s="292"/>
      <c r="P233" s="292"/>
      <c r="Q233" s="292"/>
      <c r="R233" s="173">
        <v>0</v>
      </c>
    </row>
    <row r="234" spans="2:18" ht="15.75" customHeight="1" x14ac:dyDescent="0.25">
      <c r="B234" s="146"/>
      <c r="C234" s="146"/>
      <c r="D234" s="292"/>
      <c r="E234" s="292"/>
      <c r="F234" s="292"/>
      <c r="G234" s="292"/>
      <c r="H234" s="292"/>
      <c r="I234" s="292"/>
      <c r="J234" s="292"/>
      <c r="K234" s="292"/>
      <c r="L234" s="292"/>
      <c r="M234" s="292"/>
      <c r="N234" s="292"/>
      <c r="O234" s="292"/>
      <c r="P234" s="292"/>
      <c r="Q234" s="292"/>
      <c r="R234" s="173">
        <v>0</v>
      </c>
    </row>
    <row r="235" spans="2:18" ht="15.75" customHeight="1" x14ac:dyDescent="0.25">
      <c r="B235" s="146"/>
      <c r="C235" s="146"/>
      <c r="D235" s="292"/>
      <c r="E235" s="292"/>
      <c r="F235" s="292"/>
      <c r="G235" s="292"/>
      <c r="H235" s="292"/>
      <c r="I235" s="292"/>
      <c r="J235" s="292"/>
      <c r="K235" s="292"/>
      <c r="L235" s="292"/>
      <c r="M235" s="292"/>
      <c r="N235" s="292"/>
      <c r="O235" s="292"/>
      <c r="P235" s="292"/>
      <c r="Q235" s="292"/>
      <c r="R235" s="173">
        <v>0</v>
      </c>
    </row>
    <row r="236" spans="2:18" ht="15.75" customHeight="1" x14ac:dyDescent="0.25">
      <c r="B236" s="146"/>
      <c r="C236" s="146"/>
      <c r="D236" s="292"/>
      <c r="E236" s="292"/>
      <c r="F236" s="292"/>
      <c r="G236" s="292"/>
      <c r="H236" s="292"/>
      <c r="I236" s="292"/>
      <c r="J236" s="292"/>
      <c r="K236" s="292"/>
      <c r="L236" s="292"/>
      <c r="M236" s="292"/>
      <c r="N236" s="292"/>
      <c r="O236" s="292"/>
      <c r="P236" s="292"/>
      <c r="Q236" s="292"/>
      <c r="R236" s="173">
        <v>0</v>
      </c>
    </row>
    <row r="237" spans="2:18" ht="15.75" customHeight="1" x14ac:dyDescent="0.25">
      <c r="B237" s="146"/>
      <c r="C237" s="146"/>
      <c r="D237" s="292"/>
      <c r="E237" s="292"/>
      <c r="F237" s="292"/>
      <c r="G237" s="292"/>
      <c r="H237" s="292"/>
      <c r="I237" s="292"/>
      <c r="J237" s="292"/>
      <c r="K237" s="292"/>
      <c r="L237" s="292"/>
      <c r="M237" s="292"/>
      <c r="N237" s="292"/>
      <c r="O237" s="292"/>
      <c r="P237" s="292"/>
      <c r="Q237" s="292"/>
      <c r="R237" s="173">
        <v>0</v>
      </c>
    </row>
    <row r="238" spans="2:18" ht="15.75" customHeight="1" x14ac:dyDescent="0.25">
      <c r="B238" s="146"/>
      <c r="C238" s="146"/>
      <c r="D238" s="292"/>
      <c r="E238" s="292"/>
      <c r="F238" s="292"/>
      <c r="G238" s="292"/>
      <c r="H238" s="292"/>
      <c r="I238" s="292"/>
      <c r="J238" s="292"/>
      <c r="K238" s="292"/>
      <c r="L238" s="292"/>
      <c r="M238" s="292"/>
      <c r="N238" s="292"/>
      <c r="O238" s="292"/>
      <c r="P238" s="292"/>
      <c r="Q238" s="292"/>
      <c r="R238" s="173">
        <v>0</v>
      </c>
    </row>
    <row r="239" spans="2:18" ht="15.75" customHeight="1" x14ac:dyDescent="0.25">
      <c r="B239" s="146"/>
      <c r="C239" s="146"/>
      <c r="D239" s="292"/>
      <c r="E239" s="292"/>
      <c r="F239" s="292"/>
      <c r="G239" s="292"/>
      <c r="H239" s="292"/>
      <c r="I239" s="292"/>
      <c r="J239" s="292"/>
      <c r="K239" s="292"/>
      <c r="L239" s="292"/>
      <c r="M239" s="292"/>
      <c r="N239" s="292"/>
      <c r="O239" s="292"/>
      <c r="P239" s="292"/>
      <c r="Q239" s="292"/>
      <c r="R239" s="173">
        <v>0</v>
      </c>
    </row>
    <row r="240" spans="2:18" ht="15.75" customHeight="1" x14ac:dyDescent="0.25">
      <c r="B240" s="146"/>
      <c r="C240" s="146"/>
      <c r="D240" s="292"/>
      <c r="E240" s="292"/>
      <c r="F240" s="292"/>
      <c r="G240" s="292"/>
      <c r="H240" s="292"/>
      <c r="I240" s="292"/>
      <c r="J240" s="292"/>
      <c r="K240" s="292"/>
      <c r="L240" s="292"/>
      <c r="M240" s="292"/>
      <c r="N240" s="292"/>
      <c r="O240" s="292"/>
      <c r="P240" s="292"/>
      <c r="Q240" s="292"/>
      <c r="R240" s="173">
        <v>0</v>
      </c>
    </row>
    <row r="241" spans="2:18" ht="15.75" customHeight="1" x14ac:dyDescent="0.25">
      <c r="B241" s="146"/>
      <c r="C241" s="146"/>
      <c r="D241" s="292"/>
      <c r="E241" s="292"/>
      <c r="F241" s="292"/>
      <c r="G241" s="292"/>
      <c r="H241" s="292"/>
      <c r="I241" s="292"/>
      <c r="J241" s="292"/>
      <c r="K241" s="292"/>
      <c r="L241" s="292"/>
      <c r="M241" s="292"/>
      <c r="N241" s="292"/>
      <c r="O241" s="292"/>
      <c r="P241" s="292"/>
      <c r="Q241" s="292"/>
      <c r="R241" s="173">
        <v>0</v>
      </c>
    </row>
    <row r="242" spans="2:18" ht="15.75" customHeight="1" x14ac:dyDescent="0.25">
      <c r="B242" s="146"/>
      <c r="C242" s="146"/>
      <c r="D242" s="292"/>
      <c r="E242" s="292"/>
      <c r="F242" s="292"/>
      <c r="G242" s="292"/>
      <c r="H242" s="292"/>
      <c r="I242" s="292"/>
      <c r="J242" s="292"/>
      <c r="K242" s="292"/>
      <c r="L242" s="292"/>
      <c r="M242" s="292"/>
      <c r="N242" s="292"/>
      <c r="O242" s="292"/>
      <c r="P242" s="292"/>
      <c r="Q242" s="292"/>
      <c r="R242" s="173">
        <v>0</v>
      </c>
    </row>
    <row r="243" spans="2:18" ht="15.75" customHeight="1" x14ac:dyDescent="0.25">
      <c r="B243" s="146"/>
      <c r="C243" s="146"/>
      <c r="D243" s="292"/>
      <c r="E243" s="292"/>
      <c r="F243" s="292"/>
      <c r="G243" s="292"/>
      <c r="H243" s="292"/>
      <c r="I243" s="292"/>
      <c r="J243" s="292"/>
      <c r="K243" s="292"/>
      <c r="L243" s="292"/>
      <c r="M243" s="292"/>
      <c r="N243" s="292"/>
      <c r="O243" s="292"/>
      <c r="P243" s="292"/>
      <c r="Q243" s="292"/>
      <c r="R243" s="173">
        <v>0</v>
      </c>
    </row>
    <row r="244" spans="2:18" ht="15.75" customHeight="1" x14ac:dyDescent="0.25">
      <c r="B244" s="146"/>
      <c r="C244" s="146"/>
      <c r="D244" s="292"/>
      <c r="E244" s="292"/>
      <c r="F244" s="292"/>
      <c r="G244" s="292"/>
      <c r="H244" s="292"/>
      <c r="I244" s="292"/>
      <c r="J244" s="292"/>
      <c r="K244" s="292"/>
      <c r="L244" s="292"/>
      <c r="M244" s="292"/>
      <c r="N244" s="292"/>
      <c r="O244" s="292"/>
      <c r="P244" s="292"/>
      <c r="Q244" s="292"/>
      <c r="R244" s="173">
        <v>0</v>
      </c>
    </row>
    <row r="245" spans="2:18" ht="15.75" customHeight="1" x14ac:dyDescent="0.25">
      <c r="B245" s="146"/>
      <c r="C245" s="146"/>
      <c r="D245" s="292"/>
      <c r="E245" s="292"/>
      <c r="F245" s="292"/>
      <c r="G245" s="292"/>
      <c r="H245" s="292"/>
      <c r="I245" s="292"/>
      <c r="J245" s="292"/>
      <c r="K245" s="292"/>
      <c r="L245" s="292"/>
      <c r="M245" s="292"/>
      <c r="N245" s="292"/>
      <c r="O245" s="292"/>
      <c r="P245" s="292"/>
      <c r="Q245" s="292"/>
      <c r="R245" s="173">
        <v>0</v>
      </c>
    </row>
    <row r="246" spans="2:18" ht="15.75" customHeight="1" x14ac:dyDescent="0.25">
      <c r="B246" s="146"/>
      <c r="C246" s="146"/>
      <c r="D246" s="292"/>
      <c r="E246" s="292"/>
      <c r="F246" s="292"/>
      <c r="G246" s="292"/>
      <c r="H246" s="292"/>
      <c r="I246" s="292"/>
      <c r="J246" s="292"/>
      <c r="K246" s="292"/>
      <c r="L246" s="292"/>
      <c r="M246" s="292"/>
      <c r="N246" s="292"/>
      <c r="O246" s="292"/>
      <c r="P246" s="292"/>
      <c r="Q246" s="292"/>
      <c r="R246" s="173">
        <v>0</v>
      </c>
    </row>
    <row r="247" spans="2:18" ht="15.75" customHeight="1" x14ac:dyDescent="0.25">
      <c r="B247" s="146"/>
      <c r="C247" s="146"/>
      <c r="D247" s="292"/>
      <c r="E247" s="292"/>
      <c r="F247" s="292"/>
      <c r="G247" s="292"/>
      <c r="H247" s="292"/>
      <c r="I247" s="292"/>
      <c r="J247" s="292"/>
      <c r="K247" s="292"/>
      <c r="L247" s="292"/>
      <c r="M247" s="292"/>
      <c r="N247" s="292"/>
      <c r="O247" s="292"/>
      <c r="P247" s="292"/>
      <c r="Q247" s="292"/>
      <c r="R247" s="173">
        <v>0</v>
      </c>
    </row>
    <row r="248" spans="2:18" ht="15.75" customHeight="1" x14ac:dyDescent="0.25">
      <c r="B248" s="146"/>
      <c r="C248" s="146"/>
      <c r="D248" s="292"/>
      <c r="E248" s="292"/>
      <c r="F248" s="292"/>
      <c r="G248" s="292"/>
      <c r="H248" s="292"/>
      <c r="I248" s="292"/>
      <c r="J248" s="292"/>
      <c r="K248" s="292"/>
      <c r="L248" s="292"/>
      <c r="M248" s="292"/>
      <c r="N248" s="292"/>
      <c r="O248" s="292"/>
      <c r="P248" s="292"/>
      <c r="Q248" s="292"/>
      <c r="R248" s="173">
        <v>0</v>
      </c>
    </row>
    <row r="249" spans="2:18" ht="15.75" customHeight="1" x14ac:dyDescent="0.2">
      <c r="B249" s="198"/>
      <c r="C249" s="198"/>
      <c r="D249" s="293"/>
      <c r="E249" s="198"/>
      <c r="F249" s="198"/>
      <c r="G249" s="198"/>
      <c r="H249" s="198"/>
      <c r="I249" s="198"/>
      <c r="J249" s="198"/>
      <c r="K249" s="198"/>
      <c r="L249" s="198"/>
      <c r="M249" s="198"/>
      <c r="N249" s="198"/>
      <c r="O249" s="626" t="s">
        <v>83</v>
      </c>
      <c r="P249" s="626"/>
      <c r="Q249" s="626"/>
      <c r="R249" s="614">
        <f>SUM(R7:R248)</f>
        <v>0</v>
      </c>
    </row>
    <row r="250" spans="2:18" ht="15.75" customHeight="1" thickBot="1" x14ac:dyDescent="0.3">
      <c r="B250" s="183" t="s">
        <v>174</v>
      </c>
      <c r="C250" s="294"/>
      <c r="D250" s="295"/>
      <c r="E250" s="296"/>
      <c r="F250" s="295"/>
      <c r="G250" s="295"/>
      <c r="H250" s="295"/>
      <c r="I250" s="295"/>
      <c r="J250" s="295"/>
      <c r="K250" s="295"/>
      <c r="L250" s="198"/>
      <c r="M250" s="198"/>
      <c r="N250" s="295"/>
      <c r="O250" s="627"/>
      <c r="P250" s="627"/>
      <c r="Q250" s="627"/>
      <c r="R250" s="636"/>
    </row>
    <row r="251" spans="2:18" ht="15.75" customHeight="1" x14ac:dyDescent="0.2">
      <c r="B251" s="297"/>
      <c r="C251" s="297"/>
      <c r="D251" s="297"/>
      <c r="E251" s="297"/>
      <c r="F251" s="297"/>
      <c r="G251" s="297"/>
      <c r="H251" s="297"/>
      <c r="I251" s="297"/>
      <c r="J251" s="297"/>
      <c r="K251" s="297"/>
      <c r="L251" s="198"/>
      <c r="M251" s="198"/>
      <c r="N251" s="297"/>
      <c r="O251" s="298"/>
      <c r="P251" s="299"/>
      <c r="Q251" s="630" t="s">
        <v>84</v>
      </c>
      <c r="R251" s="631"/>
    </row>
    <row r="252" spans="2:18" ht="15.75" customHeight="1" thickBot="1" x14ac:dyDescent="0.3">
      <c r="B252" s="300"/>
      <c r="C252" s="198"/>
      <c r="D252" s="293"/>
      <c r="E252" s="198"/>
      <c r="F252" s="300"/>
      <c r="G252" s="300"/>
      <c r="H252" s="300"/>
      <c r="I252" s="300"/>
      <c r="J252" s="300"/>
      <c r="K252" s="300"/>
      <c r="L252" s="300"/>
      <c r="M252" s="300"/>
      <c r="N252" s="300"/>
      <c r="O252" s="301"/>
      <c r="P252" s="632" t="s">
        <v>196</v>
      </c>
      <c r="Q252" s="632"/>
      <c r="R252" s="633"/>
    </row>
    <row r="253" spans="2:18" ht="15.75" customHeight="1" x14ac:dyDescent="0.2"/>
    <row r="254" spans="2:18" ht="15.75" customHeight="1" x14ac:dyDescent="0.2"/>
  </sheetData>
  <sheetProtection algorithmName="SHA-512" hashValue="gGY8Wtcbi4bxwgs0F282U7sSgB4Pn+S7Wan4/pgkCZ5GTMDxFBOHtL7s4IJcG3AI2L3re6OIO6OMAXGIJckP5A==" saltValue="sySwEmrYyxVUtcl44VXnDw==" spinCount="100000" sheet="1" selectLockedCells="1"/>
  <mergeCells count="8">
    <mergeCell ref="Q251:R251"/>
    <mergeCell ref="P252:R252"/>
    <mergeCell ref="D5:Q5"/>
    <mergeCell ref="C3:J3"/>
    <mergeCell ref="B1:R1"/>
    <mergeCell ref="B2:R2"/>
    <mergeCell ref="O249:Q250"/>
    <mergeCell ref="R249:R250"/>
  </mergeCells>
  <pageMargins left="0.25" right="0.25" top="0.5" bottom="0.5" header="0.3" footer="0.3"/>
  <pageSetup orientation="landscape" r:id="rId1"/>
  <headerFooter>
    <oddHeader>&amp;L&amp;"Times New Roman,Regular"&amp;11 2020-2021 School Year&amp;R&amp;"Times New Roman,Regular"&amp;11Attachment FP7</oddHeader>
    <oddFooter>&amp;L&amp;"Times New Roman,Regular"&amp;11SFA Benefits&amp;R&amp;"Times New Roman,Regular"&amp;11Revised January 28,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70C0"/>
  </sheetPr>
  <dimension ref="A1:X29"/>
  <sheetViews>
    <sheetView zoomScale="110" zoomScaleNormal="110" workbookViewId="0">
      <selection activeCell="E3" sqref="E3:I3"/>
    </sheetView>
  </sheetViews>
  <sheetFormatPr defaultRowHeight="12.75" x14ac:dyDescent="0.2"/>
  <cols>
    <col min="1" max="1" width="3.7109375" customWidth="1"/>
    <col min="2" max="3" width="20.7109375" customWidth="1"/>
    <col min="4" max="4" width="5.7109375" customWidth="1"/>
    <col min="5" max="5" width="3.7109375" customWidth="1"/>
    <col min="6" max="6" width="4.7109375" customWidth="1"/>
    <col min="7" max="9" width="9.7109375" customWidth="1"/>
    <col min="10" max="18" width="3.28515625" customWidth="1"/>
    <col min="19" max="19" width="7.7109375" customWidth="1"/>
    <col min="20" max="20" width="3.7109375" customWidth="1"/>
  </cols>
  <sheetData>
    <row r="1" spans="1:24" ht="19.899999999999999" customHeight="1" x14ac:dyDescent="0.25">
      <c r="A1" s="1"/>
      <c r="B1" s="637" t="s">
        <v>175</v>
      </c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225"/>
      <c r="V1" s="225"/>
    </row>
    <row r="2" spans="1:24" ht="15.75" customHeight="1" x14ac:dyDescent="0.25">
      <c r="A2" s="1"/>
      <c r="B2" s="665" t="s">
        <v>176</v>
      </c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225"/>
      <c r="V2" s="225"/>
    </row>
    <row r="3" spans="1:24" ht="15.75" customHeight="1" thickBot="1" x14ac:dyDescent="0.3">
      <c r="A3" s="1"/>
      <c r="B3" s="258"/>
      <c r="C3" s="259"/>
      <c r="D3" s="259" t="s">
        <v>139</v>
      </c>
      <c r="E3" s="667" t="s">
        <v>358</v>
      </c>
      <c r="F3" s="667"/>
      <c r="G3" s="667"/>
      <c r="H3" s="667"/>
      <c r="I3" s="667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25"/>
      <c r="V3" s="225"/>
    </row>
    <row r="4" spans="1:24" ht="16.5" thickBot="1" x14ac:dyDescent="0.3">
      <c r="A4" s="1"/>
      <c r="U4" s="225"/>
      <c r="V4" s="225"/>
    </row>
    <row r="5" spans="1:24" ht="15.75" customHeight="1" x14ac:dyDescent="0.25">
      <c r="A5" s="1"/>
      <c r="B5" s="639" t="s">
        <v>77</v>
      </c>
      <c r="C5" s="642" t="s">
        <v>177</v>
      </c>
      <c r="D5" s="645" t="s">
        <v>178</v>
      </c>
      <c r="E5" s="645" t="s">
        <v>179</v>
      </c>
      <c r="F5" s="648" t="s">
        <v>180</v>
      </c>
      <c r="G5" s="651" t="s">
        <v>181</v>
      </c>
      <c r="H5" s="652"/>
      <c r="I5" s="653"/>
      <c r="J5" s="657" t="s">
        <v>182</v>
      </c>
      <c r="K5" s="642"/>
      <c r="L5" s="642"/>
      <c r="M5" s="642"/>
      <c r="N5" s="642"/>
      <c r="O5" s="642"/>
      <c r="P5" s="642"/>
      <c r="Q5" s="642"/>
      <c r="R5" s="642"/>
      <c r="S5" s="658"/>
      <c r="T5" s="659" t="s">
        <v>183</v>
      </c>
      <c r="U5" s="226"/>
      <c r="V5" s="226"/>
    </row>
    <row r="6" spans="1:24" ht="38.25" customHeight="1" x14ac:dyDescent="0.25">
      <c r="A6" s="1"/>
      <c r="B6" s="640"/>
      <c r="C6" s="643"/>
      <c r="D6" s="646"/>
      <c r="E6" s="646"/>
      <c r="F6" s="649"/>
      <c r="G6" s="654"/>
      <c r="H6" s="655"/>
      <c r="I6" s="656"/>
      <c r="J6" s="662" t="s">
        <v>6</v>
      </c>
      <c r="K6" s="643"/>
      <c r="L6" s="643"/>
      <c r="M6" s="663"/>
      <c r="N6" s="640" t="s">
        <v>7</v>
      </c>
      <c r="O6" s="643"/>
      <c r="P6" s="643"/>
      <c r="Q6" s="663"/>
      <c r="R6" s="664" t="s">
        <v>184</v>
      </c>
      <c r="S6" s="230" t="s">
        <v>185</v>
      </c>
      <c r="T6" s="660"/>
      <c r="U6" s="226"/>
      <c r="V6" s="226"/>
    </row>
    <row r="7" spans="1:24" ht="65.25" thickBot="1" x14ac:dyDescent="0.3">
      <c r="A7" s="1"/>
      <c r="B7" s="641"/>
      <c r="C7" s="644"/>
      <c r="D7" s="647"/>
      <c r="E7" s="647"/>
      <c r="F7" s="650"/>
      <c r="G7" s="233" t="s">
        <v>6</v>
      </c>
      <c r="H7" s="224" t="s">
        <v>7</v>
      </c>
      <c r="I7" s="227" t="s">
        <v>186</v>
      </c>
      <c r="J7" s="234" t="s">
        <v>187</v>
      </c>
      <c r="K7" s="224" t="s">
        <v>188</v>
      </c>
      <c r="L7" s="224" t="s">
        <v>189</v>
      </c>
      <c r="M7" s="235" t="s">
        <v>190</v>
      </c>
      <c r="N7" s="233" t="s">
        <v>187</v>
      </c>
      <c r="O7" s="232" t="s">
        <v>188</v>
      </c>
      <c r="P7" s="232" t="s">
        <v>189</v>
      </c>
      <c r="Q7" s="236" t="s">
        <v>190</v>
      </c>
      <c r="R7" s="661"/>
      <c r="S7" s="231" t="s">
        <v>191</v>
      </c>
      <c r="T7" s="661"/>
      <c r="U7" s="225"/>
      <c r="V7" s="225"/>
    </row>
    <row r="8" spans="1:24" ht="15.75" x14ac:dyDescent="0.25">
      <c r="A8" s="1"/>
      <c r="B8" s="476" t="s">
        <v>316</v>
      </c>
      <c r="C8" s="477" t="s">
        <v>317</v>
      </c>
      <c r="D8" s="478" t="s">
        <v>318</v>
      </c>
      <c r="E8" s="478" t="s">
        <v>278</v>
      </c>
      <c r="F8" s="479" t="s">
        <v>319</v>
      </c>
      <c r="G8" s="480" t="s">
        <v>320</v>
      </c>
      <c r="H8" s="478" t="s">
        <v>321</v>
      </c>
      <c r="I8" s="481" t="s">
        <v>322</v>
      </c>
      <c r="J8" s="482" t="s">
        <v>323</v>
      </c>
      <c r="K8" s="482" t="s">
        <v>323</v>
      </c>
      <c r="L8" s="482" t="s">
        <v>323</v>
      </c>
      <c r="M8" s="482" t="s">
        <v>323</v>
      </c>
      <c r="N8" s="482" t="s">
        <v>323</v>
      </c>
      <c r="O8" s="482" t="s">
        <v>323</v>
      </c>
      <c r="P8" s="482" t="s">
        <v>323</v>
      </c>
      <c r="Q8" s="482" t="s">
        <v>323</v>
      </c>
      <c r="R8" s="483" t="s">
        <v>323</v>
      </c>
      <c r="S8" s="484"/>
      <c r="T8" s="483">
        <v>177</v>
      </c>
      <c r="U8" s="225"/>
      <c r="V8" s="225"/>
    </row>
    <row r="9" spans="1:24" ht="15.75" x14ac:dyDescent="0.25">
      <c r="A9" s="1"/>
      <c r="B9" s="476" t="s">
        <v>324</v>
      </c>
      <c r="C9" s="477" t="s">
        <v>325</v>
      </c>
      <c r="D9" s="478" t="s">
        <v>326</v>
      </c>
      <c r="E9" s="478" t="s">
        <v>279</v>
      </c>
      <c r="F9" s="479" t="s">
        <v>327</v>
      </c>
      <c r="G9" s="480" t="s">
        <v>328</v>
      </c>
      <c r="H9" s="478" t="s">
        <v>329</v>
      </c>
      <c r="I9" s="481" t="s">
        <v>322</v>
      </c>
      <c r="J9" s="482" t="s">
        <v>323</v>
      </c>
      <c r="K9" s="482" t="s">
        <v>323</v>
      </c>
      <c r="L9" s="482" t="s">
        <v>323</v>
      </c>
      <c r="M9" s="482" t="s">
        <v>323</v>
      </c>
      <c r="N9" s="482" t="s">
        <v>323</v>
      </c>
      <c r="O9" s="482" t="s">
        <v>323</v>
      </c>
      <c r="P9" s="482" t="s">
        <v>323</v>
      </c>
      <c r="Q9" s="482" t="s">
        <v>323</v>
      </c>
      <c r="R9" s="483" t="s">
        <v>323</v>
      </c>
      <c r="S9" s="484"/>
      <c r="T9" s="483">
        <v>177</v>
      </c>
      <c r="U9" s="225"/>
      <c r="V9" s="225"/>
      <c r="X9" s="455" t="s">
        <v>271</v>
      </c>
    </row>
    <row r="10" spans="1:24" ht="15.75" x14ac:dyDescent="0.25">
      <c r="A10" s="1"/>
      <c r="B10" s="476" t="s">
        <v>330</v>
      </c>
      <c r="C10" s="477" t="s">
        <v>325</v>
      </c>
      <c r="D10" s="478" t="s">
        <v>331</v>
      </c>
      <c r="E10" s="478" t="s">
        <v>278</v>
      </c>
      <c r="F10" s="479" t="s">
        <v>319</v>
      </c>
      <c r="G10" s="480" t="s">
        <v>332</v>
      </c>
      <c r="H10" s="478" t="s">
        <v>333</v>
      </c>
      <c r="I10" s="481" t="s">
        <v>322</v>
      </c>
      <c r="J10" s="482" t="s">
        <v>323</v>
      </c>
      <c r="K10" s="482" t="s">
        <v>323</v>
      </c>
      <c r="L10" s="482" t="s">
        <v>323</v>
      </c>
      <c r="M10" s="482" t="s">
        <v>323</v>
      </c>
      <c r="N10" s="482" t="s">
        <v>323</v>
      </c>
      <c r="O10" s="482" t="s">
        <v>323</v>
      </c>
      <c r="P10" s="482" t="s">
        <v>323</v>
      </c>
      <c r="Q10" s="482" t="s">
        <v>323</v>
      </c>
      <c r="R10" s="483" t="s">
        <v>323</v>
      </c>
      <c r="S10" s="484"/>
      <c r="T10" s="483">
        <v>177</v>
      </c>
      <c r="U10" s="225"/>
      <c r="V10" s="225"/>
      <c r="X10" s="455" t="s">
        <v>278</v>
      </c>
    </row>
    <row r="11" spans="1:24" ht="15.75" x14ac:dyDescent="0.25">
      <c r="A11" s="1"/>
      <c r="B11" s="476" t="s">
        <v>334</v>
      </c>
      <c r="C11" s="477" t="s">
        <v>335</v>
      </c>
      <c r="D11" s="478" t="s">
        <v>326</v>
      </c>
      <c r="E11" s="478" t="s">
        <v>278</v>
      </c>
      <c r="F11" s="479" t="s">
        <v>336</v>
      </c>
      <c r="G11" s="480" t="s">
        <v>328</v>
      </c>
      <c r="H11" s="478" t="s">
        <v>337</v>
      </c>
      <c r="I11" s="481" t="s">
        <v>322</v>
      </c>
      <c r="J11" s="482" t="s">
        <v>323</v>
      </c>
      <c r="K11" s="482" t="s">
        <v>323</v>
      </c>
      <c r="L11" s="482" t="s">
        <v>323</v>
      </c>
      <c r="M11" s="482" t="s">
        <v>323</v>
      </c>
      <c r="N11" s="482" t="s">
        <v>323</v>
      </c>
      <c r="O11" s="482" t="s">
        <v>323</v>
      </c>
      <c r="P11" s="482" t="s">
        <v>323</v>
      </c>
      <c r="Q11" s="482" t="s">
        <v>323</v>
      </c>
      <c r="R11" s="483" t="s">
        <v>323</v>
      </c>
      <c r="S11" s="484"/>
      <c r="T11" s="483">
        <v>177</v>
      </c>
      <c r="U11" s="225"/>
      <c r="V11" s="225"/>
      <c r="X11" s="455" t="s">
        <v>279</v>
      </c>
    </row>
    <row r="12" spans="1:24" ht="15.75" x14ac:dyDescent="0.25">
      <c r="A12" s="1"/>
      <c r="B12" s="476" t="s">
        <v>338</v>
      </c>
      <c r="C12" s="477" t="s">
        <v>335</v>
      </c>
      <c r="D12" s="478" t="s">
        <v>331</v>
      </c>
      <c r="E12" s="478" t="s">
        <v>278</v>
      </c>
      <c r="F12" s="479" t="s">
        <v>339</v>
      </c>
      <c r="G12" s="480" t="s">
        <v>328</v>
      </c>
      <c r="H12" s="478" t="s">
        <v>340</v>
      </c>
      <c r="I12" s="481" t="s">
        <v>322</v>
      </c>
      <c r="J12" s="482" t="s">
        <v>323</v>
      </c>
      <c r="K12" s="482" t="s">
        <v>323</v>
      </c>
      <c r="L12" s="482" t="s">
        <v>323</v>
      </c>
      <c r="M12" s="482" t="s">
        <v>323</v>
      </c>
      <c r="N12" s="482" t="s">
        <v>323</v>
      </c>
      <c r="O12" s="482" t="s">
        <v>323</v>
      </c>
      <c r="P12" s="482" t="s">
        <v>323</v>
      </c>
      <c r="Q12" s="482" t="s">
        <v>323</v>
      </c>
      <c r="R12" s="483" t="s">
        <v>323</v>
      </c>
      <c r="S12" s="484"/>
      <c r="T12" s="483">
        <v>177</v>
      </c>
      <c r="U12" s="225"/>
      <c r="V12" s="225"/>
    </row>
    <row r="13" spans="1:24" ht="15.75" x14ac:dyDescent="0.25">
      <c r="A13" s="1"/>
      <c r="B13" s="485" t="s">
        <v>341</v>
      </c>
      <c r="C13" s="486" t="s">
        <v>342</v>
      </c>
      <c r="D13" s="487" t="s">
        <v>343</v>
      </c>
      <c r="E13" s="487" t="s">
        <v>278</v>
      </c>
      <c r="F13" s="488" t="s">
        <v>327</v>
      </c>
      <c r="G13" s="489" t="s">
        <v>320</v>
      </c>
      <c r="H13" s="478" t="s">
        <v>344</v>
      </c>
      <c r="I13" s="481" t="s">
        <v>322</v>
      </c>
      <c r="J13" s="482" t="s">
        <v>323</v>
      </c>
      <c r="K13" s="482" t="s">
        <v>323</v>
      </c>
      <c r="L13" s="482" t="s">
        <v>323</v>
      </c>
      <c r="M13" s="482" t="s">
        <v>323</v>
      </c>
      <c r="N13" s="482" t="s">
        <v>323</v>
      </c>
      <c r="O13" s="482" t="s">
        <v>323</v>
      </c>
      <c r="P13" s="482" t="s">
        <v>323</v>
      </c>
      <c r="Q13" s="482" t="s">
        <v>323</v>
      </c>
      <c r="R13" s="483" t="s">
        <v>323</v>
      </c>
      <c r="S13" s="490"/>
      <c r="T13" s="483">
        <v>177</v>
      </c>
      <c r="U13" s="225"/>
      <c r="V13" s="225"/>
    </row>
    <row r="14" spans="1:24" ht="15.75" x14ac:dyDescent="0.25">
      <c r="A14" s="1"/>
      <c r="B14" s="485" t="s">
        <v>345</v>
      </c>
      <c r="C14" s="486" t="s">
        <v>346</v>
      </c>
      <c r="D14" s="487" t="s">
        <v>347</v>
      </c>
      <c r="E14" s="487" t="s">
        <v>278</v>
      </c>
      <c r="F14" s="488" t="s">
        <v>339</v>
      </c>
      <c r="G14" s="489" t="s">
        <v>348</v>
      </c>
      <c r="H14" s="487" t="s">
        <v>349</v>
      </c>
      <c r="I14" s="481"/>
      <c r="J14" s="482" t="s">
        <v>323</v>
      </c>
      <c r="K14" s="482" t="s">
        <v>323</v>
      </c>
      <c r="L14" s="482" t="s">
        <v>323</v>
      </c>
      <c r="M14" s="482" t="s">
        <v>323</v>
      </c>
      <c r="N14" s="482" t="s">
        <v>323</v>
      </c>
      <c r="O14" s="482" t="s">
        <v>323</v>
      </c>
      <c r="P14" s="482" t="s">
        <v>323</v>
      </c>
      <c r="Q14" s="482" t="s">
        <v>323</v>
      </c>
      <c r="R14" s="490"/>
      <c r="S14" s="490"/>
      <c r="T14" s="483">
        <v>177</v>
      </c>
      <c r="U14" s="225"/>
      <c r="V14" s="225"/>
    </row>
    <row r="15" spans="1:24" ht="15.75" x14ac:dyDescent="0.25">
      <c r="A15" s="1"/>
      <c r="B15" s="485" t="s">
        <v>350</v>
      </c>
      <c r="C15" s="486" t="s">
        <v>351</v>
      </c>
      <c r="D15" s="487" t="s">
        <v>352</v>
      </c>
      <c r="E15" s="487" t="s">
        <v>278</v>
      </c>
      <c r="F15" s="488" t="s">
        <v>319</v>
      </c>
      <c r="G15" s="489" t="s">
        <v>328</v>
      </c>
      <c r="H15" s="487" t="s">
        <v>353</v>
      </c>
      <c r="I15" s="481" t="s">
        <v>322</v>
      </c>
      <c r="J15" s="482" t="s">
        <v>323</v>
      </c>
      <c r="K15" s="482" t="s">
        <v>323</v>
      </c>
      <c r="L15" s="482" t="s">
        <v>323</v>
      </c>
      <c r="M15" s="482" t="s">
        <v>323</v>
      </c>
      <c r="N15" s="482" t="s">
        <v>323</v>
      </c>
      <c r="O15" s="482" t="s">
        <v>323</v>
      </c>
      <c r="P15" s="482" t="s">
        <v>323</v>
      </c>
      <c r="Q15" s="482" t="s">
        <v>323</v>
      </c>
      <c r="R15" s="483" t="s">
        <v>323</v>
      </c>
      <c r="S15" s="490"/>
      <c r="T15" s="483">
        <v>177</v>
      </c>
      <c r="U15" s="225"/>
      <c r="V15" s="225"/>
    </row>
    <row r="16" spans="1:24" ht="15.75" x14ac:dyDescent="0.25">
      <c r="A16" s="1"/>
      <c r="B16" s="485" t="s">
        <v>354</v>
      </c>
      <c r="C16" s="486" t="s">
        <v>355</v>
      </c>
      <c r="D16" s="487" t="s">
        <v>347</v>
      </c>
      <c r="E16" s="487" t="s">
        <v>278</v>
      </c>
      <c r="F16" s="488" t="s">
        <v>339</v>
      </c>
      <c r="G16" s="489" t="s">
        <v>356</v>
      </c>
      <c r="H16" s="487" t="s">
        <v>349</v>
      </c>
      <c r="I16" s="481"/>
      <c r="J16" s="482" t="s">
        <v>323</v>
      </c>
      <c r="K16" s="482" t="s">
        <v>323</v>
      </c>
      <c r="L16" s="482" t="s">
        <v>323</v>
      </c>
      <c r="M16" s="482" t="s">
        <v>323</v>
      </c>
      <c r="N16" s="482" t="s">
        <v>323</v>
      </c>
      <c r="O16" s="482" t="s">
        <v>323</v>
      </c>
      <c r="P16" s="482" t="s">
        <v>323</v>
      </c>
      <c r="Q16" s="482" t="s">
        <v>323</v>
      </c>
      <c r="R16" s="490"/>
      <c r="S16" s="490"/>
      <c r="T16" s="483">
        <v>177</v>
      </c>
      <c r="U16" s="225"/>
      <c r="V16" s="225"/>
    </row>
    <row r="17" spans="1:22" ht="15.75" x14ac:dyDescent="0.25">
      <c r="A17" s="1"/>
      <c r="B17" s="485"/>
      <c r="C17" s="486"/>
      <c r="D17" s="487"/>
      <c r="E17" s="487"/>
      <c r="F17" s="488"/>
      <c r="G17" s="489"/>
      <c r="H17" s="487"/>
      <c r="I17" s="491"/>
      <c r="J17" s="492"/>
      <c r="K17" s="487"/>
      <c r="L17" s="487"/>
      <c r="M17" s="493"/>
      <c r="N17" s="489"/>
      <c r="O17" s="492"/>
      <c r="P17" s="492"/>
      <c r="Q17" s="491"/>
      <c r="R17" s="490"/>
      <c r="S17" s="490"/>
      <c r="T17" s="494"/>
      <c r="U17" s="225"/>
      <c r="V17" s="225"/>
    </row>
    <row r="18" spans="1:22" ht="15.75" x14ac:dyDescent="0.25">
      <c r="A18" s="1"/>
      <c r="B18" s="485"/>
      <c r="C18" s="486" t="s">
        <v>357</v>
      </c>
      <c r="D18" s="487"/>
      <c r="E18" s="487"/>
      <c r="F18" s="488"/>
      <c r="G18" s="489"/>
      <c r="H18" s="487"/>
      <c r="I18" s="491"/>
      <c r="J18" s="492"/>
      <c r="K18" s="487"/>
      <c r="L18" s="487"/>
      <c r="M18" s="493"/>
      <c r="N18" s="489"/>
      <c r="O18" s="492"/>
      <c r="P18" s="492"/>
      <c r="Q18" s="491"/>
      <c r="R18" s="490"/>
      <c r="S18" s="490"/>
      <c r="T18" s="494"/>
      <c r="U18" s="225"/>
      <c r="V18" s="225"/>
    </row>
    <row r="19" spans="1:22" ht="15.75" customHeight="1" x14ac:dyDescent="0.25">
      <c r="A19" s="1"/>
      <c r="B19" s="221"/>
      <c r="C19" s="228"/>
      <c r="D19" s="237"/>
      <c r="E19" s="454" t="s">
        <v>271</v>
      </c>
      <c r="F19" s="239"/>
      <c r="G19" s="240"/>
      <c r="H19" s="237"/>
      <c r="I19" s="241"/>
      <c r="J19" s="242"/>
      <c r="K19" s="237"/>
      <c r="L19" s="237"/>
      <c r="M19" s="243"/>
      <c r="N19" s="240"/>
      <c r="O19" s="242"/>
      <c r="P19" s="242"/>
      <c r="Q19" s="241"/>
      <c r="R19" s="244"/>
      <c r="S19" s="244"/>
      <c r="T19" s="251"/>
      <c r="U19" s="225"/>
      <c r="V19" s="225"/>
    </row>
    <row r="20" spans="1:22" ht="15.75" x14ac:dyDescent="0.25">
      <c r="A20" s="1"/>
      <c r="B20" s="221"/>
      <c r="C20" s="228"/>
      <c r="D20" s="237"/>
      <c r="E20" s="454" t="s">
        <v>271</v>
      </c>
      <c r="F20" s="239"/>
      <c r="G20" s="240"/>
      <c r="H20" s="237"/>
      <c r="I20" s="241"/>
      <c r="J20" s="242"/>
      <c r="K20" s="237"/>
      <c r="L20" s="237"/>
      <c r="M20" s="243"/>
      <c r="N20" s="240"/>
      <c r="O20" s="242"/>
      <c r="P20" s="242"/>
      <c r="Q20" s="241"/>
      <c r="R20" s="244"/>
      <c r="S20" s="244"/>
      <c r="T20" s="251"/>
      <c r="U20" s="225"/>
      <c r="V20" s="225"/>
    </row>
    <row r="21" spans="1:22" ht="15.75" x14ac:dyDescent="0.25">
      <c r="A21" s="1"/>
      <c r="B21" s="221"/>
      <c r="C21" s="228"/>
      <c r="D21" s="237"/>
      <c r="E21" s="454" t="s">
        <v>271</v>
      </c>
      <c r="F21" s="239"/>
      <c r="G21" s="240"/>
      <c r="H21" s="237"/>
      <c r="I21" s="241"/>
      <c r="J21" s="242"/>
      <c r="K21" s="237"/>
      <c r="L21" s="237"/>
      <c r="M21" s="243"/>
      <c r="N21" s="240"/>
      <c r="O21" s="242"/>
      <c r="P21" s="242"/>
      <c r="Q21" s="241"/>
      <c r="R21" s="244"/>
      <c r="S21" s="244"/>
      <c r="T21" s="251"/>
      <c r="U21" s="225"/>
      <c r="V21" s="225"/>
    </row>
    <row r="22" spans="1:22" ht="15.75" x14ac:dyDescent="0.25">
      <c r="A22" s="1"/>
      <c r="B22" s="221"/>
      <c r="C22" s="228"/>
      <c r="D22" s="237"/>
      <c r="E22" s="454" t="s">
        <v>271</v>
      </c>
      <c r="F22" s="239"/>
      <c r="G22" s="240"/>
      <c r="H22" s="237"/>
      <c r="I22" s="241"/>
      <c r="J22" s="242"/>
      <c r="K22" s="237"/>
      <c r="L22" s="237"/>
      <c r="M22" s="243"/>
      <c r="N22" s="240"/>
      <c r="O22" s="242"/>
      <c r="P22" s="242"/>
      <c r="Q22" s="241"/>
      <c r="R22" s="244"/>
      <c r="S22" s="244"/>
      <c r="T22" s="251"/>
      <c r="U22" s="225"/>
      <c r="V22" s="225"/>
    </row>
    <row r="23" spans="1:22" ht="15.75" x14ac:dyDescent="0.25">
      <c r="A23" s="1"/>
      <c r="B23" s="221"/>
      <c r="C23" s="228"/>
      <c r="D23" s="237"/>
      <c r="E23" s="454" t="s">
        <v>271</v>
      </c>
      <c r="F23" s="239"/>
      <c r="G23" s="240"/>
      <c r="H23" s="237"/>
      <c r="I23" s="241"/>
      <c r="J23" s="242"/>
      <c r="K23" s="237"/>
      <c r="L23" s="237"/>
      <c r="M23" s="243"/>
      <c r="N23" s="240"/>
      <c r="O23" s="242"/>
      <c r="P23" s="242"/>
      <c r="Q23" s="241"/>
      <c r="R23" s="244"/>
      <c r="S23" s="244"/>
      <c r="T23" s="251"/>
      <c r="U23" s="225"/>
      <c r="V23" s="225"/>
    </row>
    <row r="24" spans="1:22" ht="16.5" thickBot="1" x14ac:dyDescent="0.3">
      <c r="A24" s="1"/>
      <c r="B24" s="222"/>
      <c r="C24" s="229"/>
      <c r="D24" s="238"/>
      <c r="E24" s="471" t="s">
        <v>271</v>
      </c>
      <c r="F24" s="245"/>
      <c r="G24" s="246"/>
      <c r="H24" s="238"/>
      <c r="I24" s="247"/>
      <c r="J24" s="248"/>
      <c r="K24" s="238"/>
      <c r="L24" s="238"/>
      <c r="M24" s="249"/>
      <c r="N24" s="246"/>
      <c r="O24" s="248"/>
      <c r="P24" s="248"/>
      <c r="Q24" s="247"/>
      <c r="R24" s="250"/>
      <c r="S24" s="250"/>
      <c r="T24" s="252"/>
      <c r="U24" s="225"/>
      <c r="V24" s="225"/>
    </row>
    <row r="25" spans="1:22" ht="15.75" x14ac:dyDescent="0.25">
      <c r="A25" s="1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25"/>
      <c r="V25" s="225"/>
    </row>
    <row r="26" spans="1:22" ht="18.75" x14ac:dyDescent="0.25">
      <c r="A26" s="1"/>
      <c r="B26" s="254" t="s">
        <v>192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25"/>
      <c r="V26" s="225"/>
    </row>
    <row r="27" spans="1:22" ht="18.75" x14ac:dyDescent="0.25">
      <c r="A27" s="1"/>
      <c r="B27" s="254" t="s">
        <v>193</v>
      </c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25"/>
      <c r="V27" s="225"/>
    </row>
    <row r="28" spans="1:22" ht="18.75" x14ac:dyDescent="0.25">
      <c r="A28" s="1"/>
      <c r="B28" s="254" t="s">
        <v>194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25"/>
      <c r="V28" s="225"/>
    </row>
    <row r="29" spans="1:22" ht="15.75" x14ac:dyDescent="0.25">
      <c r="A29" s="1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</row>
  </sheetData>
  <sheetProtection algorithmName="SHA-512" hashValue="On8e2zjRm1HZCZC20bzlRJAItT2i+R/ZmxC9xRBOhe2w17vbw7ToLnaVS9GuUiVs26JyNVgForB7PtxH/pd9mw==" saltValue="7kXPggywggs6daE9H26vpQ==" spinCount="100000" sheet="1" selectLockedCells="1"/>
  <mergeCells count="14">
    <mergeCell ref="B1:T1"/>
    <mergeCell ref="B5:B7"/>
    <mergeCell ref="C5:C7"/>
    <mergeCell ref="D5:D7"/>
    <mergeCell ref="E5:E7"/>
    <mergeCell ref="F5:F7"/>
    <mergeCell ref="G5:I6"/>
    <mergeCell ref="J5:S5"/>
    <mergeCell ref="T5:T7"/>
    <mergeCell ref="J6:M6"/>
    <mergeCell ref="N6:Q6"/>
    <mergeCell ref="R6:R7"/>
    <mergeCell ref="B2:T2"/>
    <mergeCell ref="E3:I3"/>
  </mergeCells>
  <dataValidations count="1">
    <dataValidation type="list" allowBlank="1" showInputMessage="1" showErrorMessage="1" promptTitle="Select One" prompt="Choose either Self-Prep (SP) or Satelited in Bulk (BK)" sqref="E8:E24">
      <formula1>$X$9:$X$11</formula1>
    </dataValidation>
  </dataValidations>
  <pageMargins left="0.25" right="0.25" top="0.5" bottom="0.5" header="0.3" footer="0.3"/>
  <pageSetup orientation="landscape" r:id="rId1"/>
  <headerFooter>
    <oddHeader>&amp;L&amp;"Times New Roman,Regular"&amp;11 2020-2021 School Year&amp;R&amp;"Times New Roman,Regular"&amp;11Attachment FP8</oddHeader>
    <oddFooter>&amp;L&amp;"Times New Roman,Regular"&amp;11SFA Site Listing&amp;R&amp;"Times New Roman,Regular"&amp;11Revised January 28,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G33"/>
  <sheetViews>
    <sheetView topLeftCell="A7" zoomScaleNormal="100" workbookViewId="0">
      <selection activeCell="F17" sqref="F17"/>
    </sheetView>
  </sheetViews>
  <sheetFormatPr defaultColWidth="9.140625" defaultRowHeight="15.75" x14ac:dyDescent="0.25"/>
  <cols>
    <col min="1" max="1" width="3.7109375" style="1" customWidth="1"/>
    <col min="2" max="2" width="28.140625" style="1" bestFit="1" customWidth="1"/>
    <col min="3" max="7" width="18.7109375" style="1" customWidth="1"/>
    <col min="8" max="16384" width="9.140625" style="1"/>
  </cols>
  <sheetData>
    <row r="1" spans="1:7" ht="18.75" customHeight="1" x14ac:dyDescent="0.3">
      <c r="A1" s="203"/>
      <c r="B1" s="672" t="s">
        <v>280</v>
      </c>
      <c r="C1" s="672"/>
      <c r="D1" s="672"/>
      <c r="E1" s="672"/>
      <c r="F1" s="672"/>
      <c r="G1" s="672"/>
    </row>
    <row r="2" spans="1:7" ht="15.75" customHeight="1" x14ac:dyDescent="0.25">
      <c r="A2" s="153"/>
      <c r="B2" s="673" t="s">
        <v>281</v>
      </c>
      <c r="C2" s="673"/>
      <c r="D2" s="673"/>
      <c r="E2" s="673"/>
      <c r="F2" s="673"/>
      <c r="G2" s="673"/>
    </row>
    <row r="3" spans="1:7" ht="15.75" customHeight="1" x14ac:dyDescent="0.3">
      <c r="A3" s="203"/>
      <c r="B3" s="456"/>
      <c r="C3" s="456"/>
      <c r="D3" s="456"/>
      <c r="E3" s="456"/>
      <c r="F3" s="456"/>
      <c r="G3" s="456"/>
    </row>
    <row r="4" spans="1:7" ht="15.75" customHeight="1" thickBot="1" x14ac:dyDescent="0.35">
      <c r="A4" s="203"/>
      <c r="C4" s="457" t="s">
        <v>240</v>
      </c>
      <c r="D4" s="674" t="s">
        <v>358</v>
      </c>
      <c r="E4" s="674"/>
      <c r="F4" s="674"/>
      <c r="G4" s="456"/>
    </row>
    <row r="5" spans="1:7" ht="15.75" customHeight="1" thickBot="1" x14ac:dyDescent="0.35">
      <c r="A5" s="203"/>
      <c r="C5" s="457" t="s">
        <v>241</v>
      </c>
      <c r="D5" s="675" t="s">
        <v>359</v>
      </c>
      <c r="E5" s="675"/>
      <c r="F5" s="675"/>
      <c r="G5" s="456"/>
    </row>
    <row r="6" spans="1:7" ht="15.75" customHeight="1" x14ac:dyDescent="0.3">
      <c r="A6" s="203"/>
      <c r="B6" s="457"/>
      <c r="C6" s="456"/>
      <c r="D6" s="456"/>
      <c r="E6" s="456"/>
      <c r="F6" s="456"/>
      <c r="G6" s="456"/>
    </row>
    <row r="7" spans="1:7" ht="15.75" customHeight="1" x14ac:dyDescent="0.25">
      <c r="A7" s="153"/>
      <c r="B7" s="457" t="s">
        <v>282</v>
      </c>
      <c r="C7" s="458" t="s">
        <v>283</v>
      </c>
      <c r="D7" s="458"/>
      <c r="E7" s="458"/>
      <c r="F7" s="458"/>
      <c r="G7" s="458"/>
    </row>
    <row r="8" spans="1:7" ht="15.75" customHeight="1" x14ac:dyDescent="0.25">
      <c r="B8" s="457"/>
      <c r="C8" s="458" t="s">
        <v>284</v>
      </c>
      <c r="D8" s="458"/>
      <c r="E8" s="458"/>
      <c r="F8" s="458"/>
      <c r="G8" s="458"/>
    </row>
    <row r="9" spans="1:7" x14ac:dyDescent="0.25">
      <c r="B9" s="457" t="s">
        <v>285</v>
      </c>
      <c r="C9" s="459" t="s">
        <v>286</v>
      </c>
      <c r="D9" s="459"/>
      <c r="E9" s="459"/>
      <c r="F9" s="459"/>
      <c r="G9" s="459"/>
    </row>
    <row r="10" spans="1:7" ht="15.75" customHeight="1" x14ac:dyDescent="0.25">
      <c r="B10" s="457"/>
      <c r="C10" s="459"/>
      <c r="D10" s="459"/>
      <c r="E10" s="459"/>
      <c r="F10" s="459"/>
      <c r="G10" s="459"/>
    </row>
    <row r="11" spans="1:7" ht="19.5" thickBot="1" x14ac:dyDescent="0.3">
      <c r="B11" s="450" t="s">
        <v>287</v>
      </c>
      <c r="C11" s="676" t="s">
        <v>363</v>
      </c>
      <c r="D11" s="677"/>
      <c r="E11" s="459"/>
      <c r="F11" s="459"/>
      <c r="G11" s="459"/>
    </row>
    <row r="12" spans="1:7" ht="15.75" customHeight="1" x14ac:dyDescent="0.25">
      <c r="B12" s="457"/>
      <c r="C12" s="459"/>
      <c r="D12" s="459"/>
      <c r="E12" s="459"/>
      <c r="F12" s="459"/>
      <c r="G12" s="459"/>
    </row>
    <row r="13" spans="1:7" ht="15.75" customHeight="1" x14ac:dyDescent="0.25">
      <c r="B13" s="678" t="s">
        <v>288</v>
      </c>
      <c r="C13" s="678"/>
      <c r="D13" s="678"/>
      <c r="E13" s="678"/>
      <c r="F13" s="678"/>
      <c r="G13" s="678"/>
    </row>
    <row r="14" spans="1:7" ht="15.75" customHeight="1" x14ac:dyDescent="0.25">
      <c r="B14" s="459"/>
      <c r="C14" s="459"/>
      <c r="D14" s="459"/>
      <c r="E14" s="459"/>
      <c r="F14" s="459"/>
      <c r="G14" s="459"/>
    </row>
    <row r="15" spans="1:7" ht="15.75" customHeight="1" x14ac:dyDescent="0.25">
      <c r="B15" s="668" t="s">
        <v>289</v>
      </c>
      <c r="C15" s="668" t="s">
        <v>290</v>
      </c>
      <c r="D15" s="668" t="s">
        <v>291</v>
      </c>
      <c r="E15" s="679" t="s">
        <v>292</v>
      </c>
      <c r="F15" s="668" t="s">
        <v>293</v>
      </c>
      <c r="G15" s="668" t="s">
        <v>294</v>
      </c>
    </row>
    <row r="16" spans="1:7" x14ac:dyDescent="0.25">
      <c r="B16" s="668"/>
      <c r="C16" s="668"/>
      <c r="D16" s="668"/>
      <c r="E16" s="680"/>
      <c r="F16" s="668"/>
      <c r="G16" s="668"/>
    </row>
    <row r="17" spans="1:7" x14ac:dyDescent="0.25">
      <c r="B17" s="460" t="s">
        <v>6</v>
      </c>
      <c r="C17" s="460">
        <v>69</v>
      </c>
      <c r="D17" s="460">
        <v>44</v>
      </c>
      <c r="E17" s="461">
        <f>C17*D17</f>
        <v>3036</v>
      </c>
      <c r="F17" s="462">
        <v>1.8311999999999999</v>
      </c>
      <c r="G17" s="463">
        <f>E17*F17</f>
        <v>5559.5231999999996</v>
      </c>
    </row>
    <row r="18" spans="1:7" x14ac:dyDescent="0.25">
      <c r="B18" s="460" t="s">
        <v>264</v>
      </c>
      <c r="C18" s="460"/>
      <c r="D18" s="460"/>
      <c r="E18" s="461">
        <f t="shared" ref="E18:E28" si="0">C18*D18</f>
        <v>0</v>
      </c>
      <c r="F18" s="462"/>
      <c r="G18" s="463">
        <f t="shared" ref="G18:G28" si="1">E18*F18</f>
        <v>0</v>
      </c>
    </row>
    <row r="19" spans="1:7" x14ac:dyDescent="0.25">
      <c r="B19" s="460" t="s">
        <v>7</v>
      </c>
      <c r="C19" s="460">
        <v>147</v>
      </c>
      <c r="D19" s="460">
        <v>44</v>
      </c>
      <c r="E19" s="461">
        <f t="shared" si="0"/>
        <v>6468</v>
      </c>
      <c r="F19" s="462">
        <v>1.8311999999999999</v>
      </c>
      <c r="G19" s="463">
        <f t="shared" si="1"/>
        <v>11844.2016</v>
      </c>
    </row>
    <row r="20" spans="1:7" x14ac:dyDescent="0.25">
      <c r="B20" s="460" t="s">
        <v>265</v>
      </c>
      <c r="C20" s="460"/>
      <c r="D20" s="460"/>
      <c r="E20" s="461">
        <f t="shared" si="0"/>
        <v>0</v>
      </c>
      <c r="F20" s="462"/>
      <c r="G20" s="463">
        <f t="shared" si="1"/>
        <v>0</v>
      </c>
    </row>
    <row r="21" spans="1:7" x14ac:dyDescent="0.25">
      <c r="B21" s="460" t="s">
        <v>266</v>
      </c>
      <c r="C21" s="460"/>
      <c r="D21" s="460"/>
      <c r="E21" s="461">
        <f t="shared" si="0"/>
        <v>0</v>
      </c>
      <c r="F21" s="462"/>
      <c r="G21" s="463">
        <f t="shared" si="1"/>
        <v>0</v>
      </c>
    </row>
    <row r="22" spans="1:7" x14ac:dyDescent="0.25">
      <c r="B22" s="460" t="s">
        <v>265</v>
      </c>
      <c r="C22" s="460"/>
      <c r="D22" s="460"/>
      <c r="E22" s="461">
        <f t="shared" si="0"/>
        <v>0</v>
      </c>
      <c r="F22" s="462"/>
      <c r="G22" s="463">
        <f t="shared" si="1"/>
        <v>0</v>
      </c>
    </row>
    <row r="23" spans="1:7" x14ac:dyDescent="0.25">
      <c r="B23" s="460"/>
      <c r="C23" s="460"/>
      <c r="D23" s="460"/>
      <c r="E23" s="461">
        <f t="shared" si="0"/>
        <v>0</v>
      </c>
      <c r="F23" s="462"/>
      <c r="G23" s="463">
        <f t="shared" si="1"/>
        <v>0</v>
      </c>
    </row>
    <row r="24" spans="1:7" x14ac:dyDescent="0.25">
      <c r="A24" s="464"/>
      <c r="B24" s="460"/>
      <c r="C24" s="460"/>
      <c r="D24" s="460"/>
      <c r="E24" s="461">
        <f t="shared" si="0"/>
        <v>0</v>
      </c>
      <c r="F24" s="462"/>
      <c r="G24" s="463">
        <f t="shared" si="1"/>
        <v>0</v>
      </c>
    </row>
    <row r="25" spans="1:7" ht="18.75" customHeight="1" x14ac:dyDescent="0.25">
      <c r="A25" s="464"/>
      <c r="B25" s="460"/>
      <c r="C25" s="460"/>
      <c r="D25" s="460"/>
      <c r="E25" s="461">
        <f t="shared" si="0"/>
        <v>0</v>
      </c>
      <c r="F25" s="462"/>
      <c r="G25" s="463">
        <f t="shared" si="1"/>
        <v>0</v>
      </c>
    </row>
    <row r="26" spans="1:7" x14ac:dyDescent="0.25">
      <c r="A26" s="464"/>
      <c r="B26" s="460"/>
      <c r="C26" s="460"/>
      <c r="D26" s="460"/>
      <c r="E26" s="461">
        <f t="shared" si="0"/>
        <v>0</v>
      </c>
      <c r="F26" s="462"/>
      <c r="G26" s="463">
        <f t="shared" si="1"/>
        <v>0</v>
      </c>
    </row>
    <row r="27" spans="1:7" x14ac:dyDescent="0.25">
      <c r="A27" s="464"/>
      <c r="B27" s="460"/>
      <c r="C27" s="460"/>
      <c r="D27" s="460"/>
      <c r="E27" s="461">
        <f t="shared" si="0"/>
        <v>0</v>
      </c>
      <c r="F27" s="462"/>
      <c r="G27" s="463">
        <f t="shared" si="1"/>
        <v>0</v>
      </c>
    </row>
    <row r="28" spans="1:7" x14ac:dyDescent="0.25">
      <c r="A28" s="464"/>
      <c r="B28" s="460"/>
      <c r="C28" s="460"/>
      <c r="D28" s="460"/>
      <c r="E28" s="461">
        <f t="shared" si="0"/>
        <v>0</v>
      </c>
      <c r="F28" s="462"/>
      <c r="G28" s="463">
        <f t="shared" si="1"/>
        <v>0</v>
      </c>
    </row>
    <row r="29" spans="1:7" ht="18.75" x14ac:dyDescent="0.25">
      <c r="A29" s="464"/>
      <c r="B29" s="669" t="s">
        <v>295</v>
      </c>
      <c r="C29" s="670"/>
      <c r="D29" s="670"/>
      <c r="E29" s="670"/>
      <c r="F29" s="671"/>
      <c r="G29" s="465">
        <f>SUM(G17:G28)</f>
        <v>17403.7248</v>
      </c>
    </row>
    <row r="30" spans="1:7" x14ac:dyDescent="0.25">
      <c r="C30"/>
      <c r="D30"/>
      <c r="E30"/>
      <c r="F30"/>
      <c r="G30"/>
    </row>
    <row r="31" spans="1:7" ht="18.75" x14ac:dyDescent="0.25">
      <c r="B31" s="153" t="s">
        <v>296</v>
      </c>
    </row>
    <row r="32" spans="1:7" ht="18.75" x14ac:dyDescent="0.25">
      <c r="B32" s="317" t="s">
        <v>233</v>
      </c>
    </row>
    <row r="33" spans="3:5" x14ac:dyDescent="0.25">
      <c r="C33"/>
      <c r="D33"/>
      <c r="E33"/>
    </row>
  </sheetData>
  <sheetProtection algorithmName="SHA-512" hashValue="+6iZjJ7yt2NLxi8uvCnxFYWRrHSjBsaWOEfnt2AFhC6/ugGOWUE9lTadIRZ5lt1y1XzRsIeVggjk5eOg1wy/TQ==" saltValue="ScnoMLgEi7TOKKcICzOLsQ==" spinCount="100000" sheet="1" selectLockedCells="1"/>
  <mergeCells count="13">
    <mergeCell ref="F15:F16"/>
    <mergeCell ref="G15:G16"/>
    <mergeCell ref="B29:F29"/>
    <mergeCell ref="B1:G1"/>
    <mergeCell ref="B2:G2"/>
    <mergeCell ref="D4:F4"/>
    <mergeCell ref="D5:F5"/>
    <mergeCell ref="C11:D11"/>
    <mergeCell ref="B13:G13"/>
    <mergeCell ref="B15:B16"/>
    <mergeCell ref="C15:C16"/>
    <mergeCell ref="D15:D16"/>
    <mergeCell ref="E15:E16"/>
  </mergeCells>
  <pageMargins left="0.25" right="0.25" top="0.5" bottom="0.5" header="0.3" footer="0.3"/>
  <pageSetup orientation="landscape" r:id="rId1"/>
  <headerFooter>
    <oddHeader>&amp;L&amp;"Times New Roman,Regular"&amp;11 2020-2021 School Year&amp;R&amp;"Times New Roman,Regular"&amp;11Attachment SFSP1</oddHeader>
    <oddFooter>&amp;L&amp;"Times New Roman,Regular"&amp;11SFSP Projected Operating Costs&amp;R&amp;"Times New Roman,Regular"&amp;11Revised January 28, 2020</oddFooter>
  </headerFooter>
  <rowBreaks count="1" manualBreakCount="1">
    <brk id="3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J33"/>
  <sheetViews>
    <sheetView zoomScaleNormal="100" workbookViewId="0">
      <selection activeCell="D4" sqref="D4:F4"/>
    </sheetView>
  </sheetViews>
  <sheetFormatPr defaultColWidth="9.140625" defaultRowHeight="15.75" x14ac:dyDescent="0.25"/>
  <cols>
    <col min="1" max="1" width="3.7109375" style="1" customWidth="1"/>
    <col min="2" max="2" width="23.7109375" style="1" customWidth="1"/>
    <col min="3" max="3" width="14.28515625" style="1" customWidth="1"/>
    <col min="4" max="6" width="15.7109375" style="1" customWidth="1"/>
    <col min="7" max="7" width="14.7109375" style="1" customWidth="1"/>
    <col min="8" max="8" width="19.7109375" style="1" customWidth="1"/>
    <col min="9" max="16384" width="9.140625" style="1"/>
  </cols>
  <sheetData>
    <row r="1" spans="1:10" ht="18.75" customHeight="1" x14ac:dyDescent="0.3">
      <c r="A1"/>
      <c r="B1" s="672" t="s">
        <v>297</v>
      </c>
      <c r="C1" s="672"/>
      <c r="D1" s="672"/>
      <c r="E1" s="672"/>
      <c r="F1" s="672"/>
      <c r="G1" s="672"/>
      <c r="H1" s="672"/>
    </row>
    <row r="2" spans="1:10" ht="15.75" customHeight="1" x14ac:dyDescent="0.25">
      <c r="A2"/>
      <c r="B2" s="673" t="s">
        <v>298</v>
      </c>
      <c r="C2" s="673"/>
      <c r="D2" s="673"/>
      <c r="E2" s="673"/>
      <c r="F2" s="673"/>
      <c r="G2" s="673"/>
      <c r="H2" s="673"/>
    </row>
    <row r="3" spans="1:10" ht="15.75" customHeight="1" x14ac:dyDescent="0.25">
      <c r="B3" s="456"/>
      <c r="C3" s="456"/>
      <c r="D3" s="456"/>
      <c r="E3" s="456"/>
      <c r="F3" s="456"/>
      <c r="G3" s="456"/>
      <c r="H3" s="466"/>
    </row>
    <row r="4" spans="1:10" ht="15.75" customHeight="1" thickBot="1" x14ac:dyDescent="0.3">
      <c r="A4" s="466"/>
      <c r="B4"/>
      <c r="C4" s="457" t="s">
        <v>240</v>
      </c>
      <c r="D4" s="674"/>
      <c r="E4" s="674"/>
      <c r="F4" s="674"/>
      <c r="G4" s="456"/>
      <c r="H4" s="466"/>
    </row>
    <row r="5" spans="1:10" ht="15.75" customHeight="1" thickBot="1" x14ac:dyDescent="0.3">
      <c r="A5" s="466"/>
      <c r="B5"/>
      <c r="C5" s="457" t="s">
        <v>241</v>
      </c>
      <c r="D5" s="675"/>
      <c r="E5" s="675"/>
      <c r="F5" s="675"/>
      <c r="G5" s="456"/>
      <c r="H5" s="466"/>
    </row>
    <row r="6" spans="1:10" ht="15.75" customHeight="1" x14ac:dyDescent="0.25">
      <c r="A6" s="466"/>
      <c r="B6" s="456"/>
      <c r="C6" s="456"/>
      <c r="D6" s="456"/>
      <c r="E6" s="456"/>
      <c r="F6" s="456"/>
      <c r="G6" s="456"/>
      <c r="H6" s="466"/>
    </row>
    <row r="7" spans="1:10" ht="15.75" customHeight="1" x14ac:dyDescent="0.25">
      <c r="A7" s="466"/>
      <c r="B7" s="457" t="s">
        <v>299</v>
      </c>
      <c r="C7" s="458" t="s">
        <v>300</v>
      </c>
      <c r="D7" s="458"/>
      <c r="E7" s="458"/>
      <c r="F7" s="458"/>
      <c r="G7" s="458"/>
      <c r="H7" s="466"/>
    </row>
    <row r="8" spans="1:10" ht="15.75" customHeight="1" x14ac:dyDescent="0.25">
      <c r="A8" s="466"/>
      <c r="B8" s="457"/>
      <c r="C8" s="458" t="s">
        <v>301</v>
      </c>
      <c r="D8" s="458"/>
      <c r="E8" s="458"/>
      <c r="F8" s="458"/>
      <c r="G8" s="458"/>
      <c r="H8" s="466"/>
    </row>
    <row r="9" spans="1:10" x14ac:dyDescent="0.25">
      <c r="A9" s="466"/>
      <c r="B9" s="457" t="s">
        <v>285</v>
      </c>
      <c r="C9" s="459" t="s">
        <v>286</v>
      </c>
      <c r="D9" s="459"/>
      <c r="E9" s="459"/>
      <c r="F9" s="459"/>
      <c r="G9" s="459"/>
      <c r="H9" s="466"/>
    </row>
    <row r="10" spans="1:10" ht="15.75" customHeight="1" x14ac:dyDescent="0.25">
      <c r="A10" s="466"/>
      <c r="B10" s="457"/>
      <c r="C10" s="459"/>
      <c r="D10" s="459"/>
      <c r="E10" s="459"/>
      <c r="F10" s="459"/>
      <c r="G10" s="459"/>
      <c r="H10" s="466"/>
    </row>
    <row r="11" spans="1:10" ht="15.75" customHeight="1" x14ac:dyDescent="0.25">
      <c r="A11" s="466"/>
      <c r="B11" s="678" t="s">
        <v>302</v>
      </c>
      <c r="C11" s="678"/>
      <c r="D11" s="678"/>
      <c r="E11" s="678"/>
      <c r="F11" s="678"/>
      <c r="G11" s="678"/>
      <c r="H11" s="466"/>
    </row>
    <row r="12" spans="1:10" ht="15.75" customHeight="1" x14ac:dyDescent="0.25">
      <c r="A12" s="466"/>
      <c r="B12" s="459"/>
      <c r="C12" s="459"/>
      <c r="D12" s="459"/>
      <c r="E12" s="459"/>
      <c r="F12" s="459"/>
      <c r="G12" s="459"/>
      <c r="H12" s="466"/>
    </row>
    <row r="13" spans="1:10" ht="15.75" customHeight="1" x14ac:dyDescent="0.25">
      <c r="A13" s="466"/>
      <c r="B13" s="668" t="s">
        <v>289</v>
      </c>
      <c r="C13" s="681" t="s">
        <v>303</v>
      </c>
      <c r="D13" s="668" t="s">
        <v>290</v>
      </c>
      <c r="E13" s="668" t="s">
        <v>304</v>
      </c>
      <c r="F13" s="679" t="s">
        <v>292</v>
      </c>
      <c r="G13" s="668" t="s">
        <v>293</v>
      </c>
      <c r="H13" s="668" t="s">
        <v>294</v>
      </c>
    </row>
    <row r="14" spans="1:10" ht="15.75" customHeight="1" x14ac:dyDescent="0.25">
      <c r="A14" s="466"/>
      <c r="B14" s="668"/>
      <c r="C14" s="682"/>
      <c r="D14" s="668"/>
      <c r="E14" s="668"/>
      <c r="F14" s="680"/>
      <c r="G14" s="668"/>
      <c r="H14" s="668"/>
    </row>
    <row r="15" spans="1:10" ht="15.75" customHeight="1" x14ac:dyDescent="0.25">
      <c r="A15" s="466"/>
      <c r="B15" s="460" t="s">
        <v>6</v>
      </c>
      <c r="C15" s="467"/>
      <c r="D15" s="460"/>
      <c r="E15" s="460"/>
      <c r="F15" s="461">
        <f>D15*E15</f>
        <v>0</v>
      </c>
      <c r="G15" s="468"/>
      <c r="H15" s="463">
        <f>F15*G15</f>
        <v>0</v>
      </c>
      <c r="J15" s="455" t="s">
        <v>308</v>
      </c>
    </row>
    <row r="16" spans="1:10" x14ac:dyDescent="0.25">
      <c r="A16" s="466"/>
      <c r="B16" s="460" t="s">
        <v>264</v>
      </c>
      <c r="C16" s="467"/>
      <c r="D16" s="460"/>
      <c r="E16" s="460"/>
      <c r="F16" s="461">
        <f t="shared" ref="F16:F26" si="0">D16*E16</f>
        <v>0</v>
      </c>
      <c r="G16" s="462"/>
      <c r="H16" s="463">
        <f t="shared" ref="H16:H26" si="1">F16*G16</f>
        <v>0</v>
      </c>
      <c r="J16" s="455" t="s">
        <v>309</v>
      </c>
    </row>
    <row r="17" spans="1:8" x14ac:dyDescent="0.25">
      <c r="A17" s="466"/>
      <c r="B17" s="460" t="s">
        <v>7</v>
      </c>
      <c r="C17" s="467"/>
      <c r="D17" s="460"/>
      <c r="E17" s="460"/>
      <c r="F17" s="461">
        <f t="shared" si="0"/>
        <v>0</v>
      </c>
      <c r="G17" s="462"/>
      <c r="H17" s="463">
        <f t="shared" si="1"/>
        <v>0</v>
      </c>
    </row>
    <row r="18" spans="1:8" x14ac:dyDescent="0.25">
      <c r="A18" s="466"/>
      <c r="B18" s="460" t="s">
        <v>265</v>
      </c>
      <c r="C18" s="467"/>
      <c r="D18" s="460"/>
      <c r="E18" s="460"/>
      <c r="F18" s="461">
        <f t="shared" si="0"/>
        <v>0</v>
      </c>
      <c r="G18" s="462"/>
      <c r="H18" s="463">
        <f t="shared" si="1"/>
        <v>0</v>
      </c>
    </row>
    <row r="19" spans="1:8" x14ac:dyDescent="0.25">
      <c r="A19" s="466"/>
      <c r="B19" s="460" t="s">
        <v>266</v>
      </c>
      <c r="C19" s="467"/>
      <c r="D19" s="460"/>
      <c r="E19" s="460"/>
      <c r="F19" s="461">
        <f t="shared" si="0"/>
        <v>0</v>
      </c>
      <c r="G19" s="462"/>
      <c r="H19" s="463">
        <f t="shared" si="1"/>
        <v>0</v>
      </c>
    </row>
    <row r="20" spans="1:8" x14ac:dyDescent="0.25">
      <c r="A20" s="466"/>
      <c r="B20" s="460" t="s">
        <v>305</v>
      </c>
      <c r="C20" s="467"/>
      <c r="D20" s="460"/>
      <c r="E20" s="460"/>
      <c r="F20" s="461">
        <f t="shared" si="0"/>
        <v>0</v>
      </c>
      <c r="G20" s="462"/>
      <c r="H20" s="463">
        <f t="shared" si="1"/>
        <v>0</v>
      </c>
    </row>
    <row r="21" spans="1:8" x14ac:dyDescent="0.25">
      <c r="A21" s="466"/>
      <c r="B21" s="460"/>
      <c r="C21" s="467"/>
      <c r="D21" s="460"/>
      <c r="E21" s="460"/>
      <c r="F21" s="461">
        <f t="shared" si="0"/>
        <v>0</v>
      </c>
      <c r="G21" s="462"/>
      <c r="H21" s="463">
        <f t="shared" si="1"/>
        <v>0</v>
      </c>
    </row>
    <row r="22" spans="1:8" x14ac:dyDescent="0.25">
      <c r="A22" s="466"/>
      <c r="B22" s="460"/>
      <c r="C22" s="467"/>
      <c r="D22" s="460"/>
      <c r="E22" s="460"/>
      <c r="F22" s="461">
        <f t="shared" si="0"/>
        <v>0</v>
      </c>
      <c r="G22" s="462"/>
      <c r="H22" s="463">
        <f t="shared" si="1"/>
        <v>0</v>
      </c>
    </row>
    <row r="23" spans="1:8" x14ac:dyDescent="0.25">
      <c r="A23" s="466"/>
      <c r="B23" s="460"/>
      <c r="C23" s="467"/>
      <c r="D23" s="460"/>
      <c r="E23" s="460"/>
      <c r="F23" s="461">
        <f t="shared" si="0"/>
        <v>0</v>
      </c>
      <c r="G23" s="462"/>
      <c r="H23" s="463">
        <f t="shared" si="1"/>
        <v>0</v>
      </c>
    </row>
    <row r="24" spans="1:8" x14ac:dyDescent="0.25">
      <c r="A24" s="469"/>
      <c r="B24" s="460"/>
      <c r="C24" s="467"/>
      <c r="D24" s="460"/>
      <c r="E24" s="460"/>
      <c r="F24" s="461">
        <f t="shared" si="0"/>
        <v>0</v>
      </c>
      <c r="G24" s="462"/>
      <c r="H24" s="463">
        <f t="shared" si="1"/>
        <v>0</v>
      </c>
    </row>
    <row r="25" spans="1:8" ht="15.75" customHeight="1" x14ac:dyDescent="0.25">
      <c r="A25" s="464"/>
      <c r="B25" s="460"/>
      <c r="C25" s="467"/>
      <c r="D25" s="460"/>
      <c r="E25" s="460"/>
      <c r="F25" s="461">
        <f t="shared" si="0"/>
        <v>0</v>
      </c>
      <c r="G25" s="462"/>
      <c r="H25" s="463">
        <f t="shared" si="1"/>
        <v>0</v>
      </c>
    </row>
    <row r="26" spans="1:8" x14ac:dyDescent="0.25">
      <c r="A26" s="464"/>
      <c r="B26" s="460"/>
      <c r="C26" s="467"/>
      <c r="D26" s="460"/>
      <c r="E26" s="460"/>
      <c r="F26" s="461">
        <f t="shared" si="0"/>
        <v>0</v>
      </c>
      <c r="G26" s="462"/>
      <c r="H26" s="463">
        <f t="shared" si="1"/>
        <v>0</v>
      </c>
    </row>
    <row r="27" spans="1:8" ht="18.75" x14ac:dyDescent="0.25">
      <c r="A27" s="464"/>
      <c r="B27" s="669" t="s">
        <v>306</v>
      </c>
      <c r="C27" s="670"/>
      <c r="D27" s="670"/>
      <c r="E27" s="670"/>
      <c r="F27" s="670"/>
      <c r="G27" s="671"/>
      <c r="H27" s="465">
        <f>SUM(H15:H26)</f>
        <v>0</v>
      </c>
    </row>
    <row r="28" spans="1:8" x14ac:dyDescent="0.25">
      <c r="A28" s="470"/>
      <c r="B28"/>
      <c r="C28"/>
      <c r="D28"/>
      <c r="E28"/>
      <c r="F28"/>
      <c r="G28"/>
      <c r="H28"/>
    </row>
    <row r="29" spans="1:8" ht="18.75" x14ac:dyDescent="0.25">
      <c r="A29" s="470"/>
      <c r="B29" s="317" t="s">
        <v>307</v>
      </c>
      <c r="C29"/>
      <c r="D29"/>
      <c r="E29"/>
      <c r="F29"/>
      <c r="G29"/>
      <c r="H29"/>
    </row>
    <row r="30" spans="1:8" x14ac:dyDescent="0.25">
      <c r="A30" s="470"/>
      <c r="B30"/>
      <c r="C30"/>
      <c r="D30"/>
      <c r="E30"/>
      <c r="F30"/>
      <c r="G30"/>
      <c r="H30"/>
    </row>
    <row r="31" spans="1:8" x14ac:dyDescent="0.25">
      <c r="A31" s="470"/>
      <c r="B31"/>
      <c r="C31"/>
      <c r="D31"/>
      <c r="E31"/>
      <c r="F31"/>
      <c r="G31"/>
      <c r="H31"/>
    </row>
    <row r="32" spans="1:8" x14ac:dyDescent="0.25">
      <c r="A32" s="470"/>
      <c r="B32"/>
      <c r="C32"/>
      <c r="D32"/>
      <c r="E32"/>
      <c r="F32"/>
      <c r="G32"/>
      <c r="H32"/>
    </row>
    <row r="33" spans="1:8" x14ac:dyDescent="0.25">
      <c r="A33" s="470"/>
      <c r="B33"/>
      <c r="C33"/>
      <c r="D33"/>
      <c r="E33"/>
      <c r="F33"/>
      <c r="G33"/>
      <c r="H33"/>
    </row>
  </sheetData>
  <sheetProtection algorithmName="SHA-512" hashValue="07RtkWPhpXrQ+qHwxotzTvWNbgOsSjmFQWUJuB2E3akM023tnkRAtjzZsxG5PqVK6MX0ftVKMSIVLjjFsa/WKg==" saltValue="1uU59Ng2iSz27HDhma1NiQ==" spinCount="100000" sheet="1" selectLockedCells="1"/>
  <mergeCells count="13">
    <mergeCell ref="H13:H14"/>
    <mergeCell ref="B27:G27"/>
    <mergeCell ref="B1:H1"/>
    <mergeCell ref="B2:H2"/>
    <mergeCell ref="D4:F4"/>
    <mergeCell ref="D5:F5"/>
    <mergeCell ref="B11:G11"/>
    <mergeCell ref="B13:B14"/>
    <mergeCell ref="C13:C14"/>
    <mergeCell ref="D13:D14"/>
    <mergeCell ref="E13:E14"/>
    <mergeCell ref="F13:F14"/>
    <mergeCell ref="G13:G14"/>
  </mergeCells>
  <dataValidations count="1">
    <dataValidation type="list" allowBlank="1" showInputMessage="1" showErrorMessage="1" promptTitle="Unitized or Bulk Form" prompt="Select whether food will be delivered as unitized meals or in bulk form." sqref="C15:C26">
      <formula1>$J$15:$J$16</formula1>
    </dataValidation>
  </dataValidations>
  <pageMargins left="0.25" right="0.25" top="0.5" bottom="0.5" header="0.3" footer="0.3"/>
  <pageSetup orientation="landscape" r:id="rId1"/>
  <headerFooter>
    <oddHeader>&amp;L&amp;"Times New Roman,Regular"&amp;11 2020-2021 School Year&amp;R&amp;"Times New Roman,Regular"&amp;11Attachment CACFP1</oddHeader>
    <oddFooter>&amp;L&amp;"Times New Roman,Regular"&amp;11CACFP Projected Operating Costs&amp;R&amp;"Times New Roman,Regular"&amp;11Revised January 28,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6"/>
  <sheetViews>
    <sheetView workbookViewId="0">
      <selection sqref="A1:H1"/>
    </sheetView>
  </sheetViews>
  <sheetFormatPr defaultRowHeight="12.75" x14ac:dyDescent="0.2"/>
  <cols>
    <col min="1" max="1" width="31.5703125" bestFit="1" customWidth="1"/>
    <col min="2" max="8" width="15.140625" customWidth="1"/>
  </cols>
  <sheetData>
    <row r="1" spans="1:8" ht="15.75" x14ac:dyDescent="0.25">
      <c r="A1" s="683" t="s">
        <v>311</v>
      </c>
      <c r="B1" s="684"/>
      <c r="C1" s="684"/>
      <c r="D1" s="684"/>
      <c r="E1" s="684"/>
      <c r="F1" s="684"/>
      <c r="G1" s="684"/>
      <c r="H1" s="685"/>
    </row>
    <row r="2" spans="1:8" ht="15.75" x14ac:dyDescent="0.2">
      <c r="A2" s="216"/>
      <c r="B2" s="217"/>
      <c r="C2" s="217"/>
      <c r="D2" s="217"/>
      <c r="E2" s="217"/>
      <c r="F2" s="217"/>
      <c r="G2" s="217"/>
      <c r="H2" s="218"/>
    </row>
    <row r="3" spans="1:8" ht="33.75" customHeight="1" x14ac:dyDescent="0.25">
      <c r="A3" s="18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</v>
      </c>
      <c r="G3" s="3" t="s">
        <v>23</v>
      </c>
      <c r="H3" s="19" t="s">
        <v>24</v>
      </c>
    </row>
    <row r="4" spans="1:8" ht="15.75" x14ac:dyDescent="0.25">
      <c r="A4" s="91" t="s">
        <v>3</v>
      </c>
      <c r="B4" s="4">
        <v>3.43</v>
      </c>
      <c r="C4" s="4">
        <v>3.41</v>
      </c>
      <c r="D4" s="4">
        <v>2.2000000000000002</v>
      </c>
      <c r="E4" s="4">
        <v>1.84</v>
      </c>
      <c r="F4" s="12"/>
      <c r="G4" s="5">
        <v>0.94</v>
      </c>
      <c r="H4" s="20">
        <v>0.94</v>
      </c>
    </row>
    <row r="5" spans="1:8" ht="15.75" x14ac:dyDescent="0.25">
      <c r="A5" s="91" t="s">
        <v>4</v>
      </c>
      <c r="B5" s="4">
        <v>3.03</v>
      </c>
      <c r="C5" s="4">
        <v>3.01</v>
      </c>
      <c r="D5" s="4">
        <v>1.9</v>
      </c>
      <c r="E5" s="4">
        <v>1.54</v>
      </c>
      <c r="F5" s="5"/>
      <c r="G5" s="4"/>
      <c r="H5" s="20">
        <v>0.47</v>
      </c>
    </row>
    <row r="6" spans="1:8" ht="15.75" x14ac:dyDescent="0.25">
      <c r="A6" s="91" t="s">
        <v>5</v>
      </c>
      <c r="B6" s="4">
        <v>0.34</v>
      </c>
      <c r="C6" s="4">
        <v>0.32</v>
      </c>
      <c r="D6" s="4">
        <v>0.31</v>
      </c>
      <c r="E6" s="4">
        <v>0.31</v>
      </c>
      <c r="F6" s="223">
        <v>0.215</v>
      </c>
      <c r="G6" s="5"/>
      <c r="H6" s="20">
        <v>0.08</v>
      </c>
    </row>
    <row r="7" spans="1:8" ht="15.75" x14ac:dyDescent="0.25">
      <c r="A7" s="21"/>
      <c r="B7" s="8"/>
      <c r="C7" s="9"/>
      <c r="D7" s="9"/>
      <c r="E7" s="9"/>
      <c r="F7" s="9"/>
      <c r="G7" s="9"/>
      <c r="H7" s="22"/>
    </row>
    <row r="8" spans="1:8" ht="15.75" customHeight="1" x14ac:dyDescent="0.25">
      <c r="A8" s="214" t="s">
        <v>25</v>
      </c>
      <c r="B8" s="215"/>
      <c r="C8" s="10"/>
      <c r="D8" s="13" t="s">
        <v>53</v>
      </c>
      <c r="E8" s="219"/>
      <c r="F8" s="14"/>
      <c r="G8" s="23"/>
      <c r="H8" s="24"/>
    </row>
    <row r="9" spans="1:8" ht="15.75" x14ac:dyDescent="0.25">
      <c r="A9" s="25" t="s">
        <v>18</v>
      </c>
      <c r="B9" s="6" t="s">
        <v>26</v>
      </c>
      <c r="C9" s="11"/>
      <c r="D9" s="15" t="s">
        <v>18</v>
      </c>
      <c r="E9" s="17"/>
      <c r="F9" s="220" t="s">
        <v>26</v>
      </c>
      <c r="G9" s="23"/>
      <c r="H9" s="24"/>
    </row>
    <row r="10" spans="1:8" ht="15.75" x14ac:dyDescent="0.25">
      <c r="A10" s="26" t="s">
        <v>7</v>
      </c>
      <c r="B10" s="7">
        <v>0.1</v>
      </c>
      <c r="C10" s="11"/>
      <c r="D10" s="16" t="s">
        <v>7</v>
      </c>
      <c r="E10" s="17"/>
      <c r="F10" s="219">
        <v>7.0000000000000007E-2</v>
      </c>
      <c r="G10" s="23"/>
      <c r="H10" s="24"/>
    </row>
    <row r="11" spans="1:8" ht="15.75" customHeight="1" x14ac:dyDescent="0.25">
      <c r="A11" s="26" t="s">
        <v>6</v>
      </c>
      <c r="B11" s="7">
        <v>0.1</v>
      </c>
      <c r="C11" s="11"/>
      <c r="D11" s="23"/>
      <c r="E11" s="23"/>
      <c r="F11" s="23"/>
      <c r="G11" s="23"/>
      <c r="H11" s="24"/>
    </row>
    <row r="12" spans="1:8" ht="31.5" x14ac:dyDescent="0.25">
      <c r="A12" s="26" t="s">
        <v>27</v>
      </c>
      <c r="B12" s="7">
        <v>0.04</v>
      </c>
      <c r="C12" s="11"/>
      <c r="D12" s="27"/>
      <c r="E12" s="23"/>
      <c r="F12" s="23"/>
      <c r="G12" s="23"/>
      <c r="H12" s="24"/>
    </row>
    <row r="13" spans="1:8" ht="32.25" thickBot="1" x14ac:dyDescent="0.3">
      <c r="A13" s="28" t="s">
        <v>28</v>
      </c>
      <c r="B13" s="29">
        <v>0.02</v>
      </c>
      <c r="C13" s="30" t="s">
        <v>29</v>
      </c>
      <c r="D13" s="31"/>
      <c r="E13" s="32"/>
      <c r="F13" s="32"/>
      <c r="G13" s="32"/>
      <c r="H13" s="33"/>
    </row>
    <row r="14" spans="1:8" ht="15.75" x14ac:dyDescent="0.25">
      <c r="A14" s="1"/>
      <c r="B14" s="1"/>
      <c r="C14" s="1"/>
      <c r="D14" s="2"/>
      <c r="E14" s="1"/>
      <c r="F14" s="1"/>
      <c r="G14" s="1"/>
      <c r="H14" s="1"/>
    </row>
    <row r="16" spans="1:8" ht="15.75" customHeight="1" x14ac:dyDescent="0.2"/>
  </sheetData>
  <sheetProtection algorithmName="SHA-512" hashValue="SdeknzsZ2s4qs9wXEpCISbNaw8nAKitVS1UgVOeSg5qmuLgktEOAljQLzZ17L1xqGIl+mV+gfXbFJZjQiRNKkg==" saltValue="OuKfU1hd1/zU4ORZvOeBkA==" spinCount="100000" sheet="1" selectLockedCells="1"/>
  <mergeCells count="1">
    <mergeCell ref="A1:H1"/>
  </mergeCells>
  <phoneticPr fontId="0" type="noConversion"/>
  <pageMargins left="0.75" right="0.75" top="1" bottom="1" header="0.5" footer="0.5"/>
  <pageSetup scale="89" orientation="landscape" r:id="rId1"/>
  <headerFooter alignWithMargins="0">
    <oddHeader>&amp;L&amp;"Times New Roman,Regular"&amp;11 2020-2021 School Year</oddHeader>
    <oddFooter>&amp;L&amp;"Times New Roman,Regular"&amp;11Reimbursement Rates&amp;R&amp;"Times New Roman,Regular"&amp;11Revised January 28,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I339"/>
  <sheetViews>
    <sheetView topLeftCell="A210" zoomScaleNormal="100" zoomScaleSheetLayoutView="100" workbookViewId="0">
      <selection activeCell="E265" sqref="E265"/>
    </sheetView>
  </sheetViews>
  <sheetFormatPr defaultColWidth="9.140625" defaultRowHeight="18.75" customHeight="1" x14ac:dyDescent="0.2"/>
  <cols>
    <col min="1" max="2" width="30.7109375" style="37" customWidth="1"/>
    <col min="3" max="3" width="15.7109375" style="37" customWidth="1"/>
    <col min="4" max="4" width="20.7109375" style="53" customWidth="1"/>
    <col min="5" max="5" width="20.7109375" style="37" customWidth="1"/>
    <col min="6" max="6" width="24.140625" style="37" bestFit="1" customWidth="1"/>
    <col min="7" max="7" width="27.140625" style="37" customWidth="1"/>
    <col min="8" max="8" width="28.5703125" style="37" customWidth="1"/>
    <col min="9" max="9" width="14.42578125" style="37" bestFit="1" customWidth="1"/>
    <col min="10" max="10" width="22.5703125" style="37" bestFit="1" customWidth="1"/>
    <col min="11" max="11" width="17.5703125" style="37" bestFit="1" customWidth="1"/>
    <col min="12" max="12" width="20.42578125" style="37" customWidth="1"/>
    <col min="13" max="13" width="18.140625" style="37" customWidth="1"/>
    <col min="14" max="16384" width="9.140625" style="37"/>
  </cols>
  <sheetData>
    <row r="1" spans="1:9" ht="18.75" customHeight="1" x14ac:dyDescent="0.2">
      <c r="A1" s="554" t="s">
        <v>314</v>
      </c>
      <c r="B1" s="555"/>
      <c r="C1" s="555"/>
      <c r="D1" s="555"/>
      <c r="E1" s="555"/>
    </row>
    <row r="2" spans="1:9" ht="15.75" customHeight="1" x14ac:dyDescent="0.2">
      <c r="A2" s="556" t="s">
        <v>315</v>
      </c>
      <c r="B2" s="557"/>
      <c r="C2" s="557"/>
      <c r="D2" s="557"/>
      <c r="E2" s="557"/>
    </row>
    <row r="3" spans="1:9" ht="15.75" customHeight="1" x14ac:dyDescent="0.2">
      <c r="A3" s="556" t="s">
        <v>29</v>
      </c>
      <c r="B3" s="557"/>
      <c r="C3" s="557"/>
      <c r="D3" s="557"/>
      <c r="E3" s="557"/>
    </row>
    <row r="4" spans="1:9" ht="15.75" customHeight="1" thickBot="1" x14ac:dyDescent="0.3">
      <c r="A4" s="323" t="s">
        <v>158</v>
      </c>
      <c r="B4" s="568" t="s">
        <v>358</v>
      </c>
      <c r="C4" s="568"/>
      <c r="D4" s="333" t="s">
        <v>159</v>
      </c>
      <c r="E4" s="408">
        <v>44013</v>
      </c>
      <c r="G4" s="572"/>
      <c r="H4" s="573"/>
      <c r="I4" s="573"/>
    </row>
    <row r="5" spans="1:9" ht="15.75" customHeight="1" thickBot="1" x14ac:dyDescent="0.3">
      <c r="A5" s="323" t="s">
        <v>43</v>
      </c>
      <c r="B5" s="565" t="s">
        <v>359</v>
      </c>
      <c r="C5" s="565"/>
      <c r="D5" s="333" t="s">
        <v>160</v>
      </c>
      <c r="E5" s="302">
        <v>44377</v>
      </c>
      <c r="G5" s="574"/>
      <c r="H5" s="573"/>
      <c r="I5" s="573"/>
    </row>
    <row r="6" spans="1:9" ht="15.75" customHeight="1" thickBot="1" x14ac:dyDescent="0.3">
      <c r="A6" s="323"/>
      <c r="B6" s="323"/>
      <c r="D6" s="92" t="s">
        <v>161</v>
      </c>
      <c r="E6" s="130">
        <v>177</v>
      </c>
    </row>
    <row r="7" spans="1:9" ht="15.75" customHeight="1" thickBot="1" x14ac:dyDescent="0.3">
      <c r="B7" s="39"/>
      <c r="D7" s="93"/>
    </row>
    <row r="8" spans="1:9" ht="15.75" customHeight="1" x14ac:dyDescent="0.2">
      <c r="A8" s="558" t="s">
        <v>197</v>
      </c>
      <c r="B8" s="559"/>
      <c r="C8" s="559"/>
      <c r="D8" s="559"/>
      <c r="E8" s="560"/>
    </row>
    <row r="9" spans="1:9" ht="15.75" customHeight="1" x14ac:dyDescent="0.2">
      <c r="A9" s="520" t="s">
        <v>200</v>
      </c>
      <c r="B9" s="557"/>
      <c r="C9" s="557"/>
      <c r="D9" s="557"/>
      <c r="E9" s="569"/>
    </row>
    <row r="10" spans="1:9" ht="15.75" customHeight="1" x14ac:dyDescent="0.2">
      <c r="A10" s="335"/>
      <c r="B10" s="336"/>
      <c r="C10" s="336"/>
      <c r="D10" s="336"/>
      <c r="E10" s="337"/>
      <c r="G10" s="326"/>
    </row>
    <row r="11" spans="1:9" ht="15.75" customHeight="1" x14ac:dyDescent="0.2">
      <c r="A11" s="38" t="s">
        <v>37</v>
      </c>
      <c r="B11" s="39"/>
      <c r="C11" s="131" t="s">
        <v>16</v>
      </c>
      <c r="D11" s="40" t="s">
        <v>17</v>
      </c>
      <c r="E11" s="41" t="s">
        <v>104</v>
      </c>
    </row>
    <row r="12" spans="1:9" ht="15.75" customHeight="1" x14ac:dyDescent="0.25">
      <c r="A12" s="42" t="s">
        <v>35</v>
      </c>
      <c r="B12" s="109"/>
      <c r="C12" s="132">
        <v>21417</v>
      </c>
      <c r="D12" s="120">
        <v>0</v>
      </c>
      <c r="E12" s="58">
        <f t="shared" ref="E12:E20" si="0">C12*D12</f>
        <v>0</v>
      </c>
    </row>
    <row r="13" spans="1:9" ht="15.75" customHeight="1" x14ac:dyDescent="0.25">
      <c r="A13" s="42" t="s">
        <v>45</v>
      </c>
      <c r="B13" s="109"/>
      <c r="C13" s="132">
        <v>7788</v>
      </c>
      <c r="D13" s="120">
        <v>1</v>
      </c>
      <c r="E13" s="58">
        <f t="shared" si="0"/>
        <v>7788</v>
      </c>
    </row>
    <row r="14" spans="1:9" ht="15.75" customHeight="1" x14ac:dyDescent="0.25">
      <c r="A14" s="42" t="s">
        <v>47</v>
      </c>
      <c r="B14" s="109"/>
      <c r="C14" s="132">
        <v>0</v>
      </c>
      <c r="D14" s="120">
        <v>0</v>
      </c>
      <c r="E14" s="58">
        <f t="shared" si="0"/>
        <v>0</v>
      </c>
    </row>
    <row r="15" spans="1:9" ht="15.75" customHeight="1" x14ac:dyDescent="0.25">
      <c r="A15" s="42" t="s">
        <v>48</v>
      </c>
      <c r="B15" s="109"/>
      <c r="C15" s="132">
        <v>6372</v>
      </c>
      <c r="D15" s="120">
        <v>1</v>
      </c>
      <c r="E15" s="58">
        <f t="shared" si="0"/>
        <v>6372</v>
      </c>
    </row>
    <row r="16" spans="1:9" ht="15.75" customHeight="1" x14ac:dyDescent="0.25">
      <c r="A16" s="42" t="s">
        <v>44</v>
      </c>
      <c r="B16" s="109"/>
      <c r="C16" s="132">
        <v>7080</v>
      </c>
      <c r="D16" s="120">
        <v>0</v>
      </c>
      <c r="E16" s="58">
        <f t="shared" si="0"/>
        <v>0</v>
      </c>
    </row>
    <row r="17" spans="1:5" ht="15.75" customHeight="1" x14ac:dyDescent="0.25">
      <c r="A17" s="42" t="s">
        <v>46</v>
      </c>
      <c r="B17" s="109"/>
      <c r="C17" s="132">
        <v>7434</v>
      </c>
      <c r="D17" s="120">
        <v>1</v>
      </c>
      <c r="E17" s="58">
        <f t="shared" si="0"/>
        <v>7434</v>
      </c>
    </row>
    <row r="18" spans="1:5" ht="15.75" customHeight="1" x14ac:dyDescent="0.25">
      <c r="A18" s="42" t="s">
        <v>198</v>
      </c>
      <c r="B18" s="109"/>
      <c r="C18" s="132">
        <v>3363</v>
      </c>
      <c r="D18" s="121">
        <v>0.3</v>
      </c>
      <c r="E18" s="58">
        <f t="shared" si="0"/>
        <v>1008.9</v>
      </c>
    </row>
    <row r="19" spans="1:5" ht="15.75" customHeight="1" x14ac:dyDescent="0.25">
      <c r="A19" s="42" t="s">
        <v>36</v>
      </c>
      <c r="B19" s="109"/>
      <c r="C19" s="132">
        <v>0</v>
      </c>
      <c r="D19" s="121">
        <v>0</v>
      </c>
      <c r="E19" s="58">
        <f t="shared" si="0"/>
        <v>0</v>
      </c>
    </row>
    <row r="20" spans="1:5" ht="15.75" customHeight="1" thickBot="1" x14ac:dyDescent="0.3">
      <c r="A20" s="563" t="s">
        <v>105</v>
      </c>
      <c r="B20" s="564"/>
      <c r="C20" s="133">
        <v>0</v>
      </c>
      <c r="D20" s="121">
        <v>0</v>
      </c>
      <c r="E20" s="59">
        <f t="shared" si="0"/>
        <v>0</v>
      </c>
    </row>
    <row r="21" spans="1:5" ht="15.75" customHeight="1" x14ac:dyDescent="0.2">
      <c r="A21" s="566" t="s">
        <v>8</v>
      </c>
      <c r="B21" s="567"/>
      <c r="C21" s="134">
        <f>SUM(C12:C20)</f>
        <v>53454</v>
      </c>
      <c r="D21" s="95"/>
      <c r="E21" s="96">
        <f>SUM(E12:E20)</f>
        <v>22602.9</v>
      </c>
    </row>
    <row r="22" spans="1:5" ht="15.75" customHeight="1" x14ac:dyDescent="0.2">
      <c r="A22" s="38" t="s">
        <v>38</v>
      </c>
      <c r="C22" s="135"/>
      <c r="D22" s="97"/>
      <c r="E22" s="43"/>
    </row>
    <row r="23" spans="1:5" ht="15.75" customHeight="1" x14ac:dyDescent="0.25">
      <c r="A23" s="42" t="s">
        <v>35</v>
      </c>
      <c r="C23" s="132">
        <v>27966</v>
      </c>
      <c r="D23" s="121">
        <v>0</v>
      </c>
      <c r="E23" s="58">
        <f t="shared" ref="E23:E31" si="1">C23*D23</f>
        <v>0</v>
      </c>
    </row>
    <row r="24" spans="1:5" ht="15.75" customHeight="1" x14ac:dyDescent="0.25">
      <c r="A24" s="42" t="s">
        <v>45</v>
      </c>
      <c r="C24" s="132">
        <v>13275</v>
      </c>
      <c r="D24" s="121">
        <v>2.35</v>
      </c>
      <c r="E24" s="58">
        <f t="shared" si="1"/>
        <v>31196.25</v>
      </c>
    </row>
    <row r="25" spans="1:5" ht="15.75" customHeight="1" x14ac:dyDescent="0.25">
      <c r="A25" s="42" t="s">
        <v>47</v>
      </c>
      <c r="C25" s="132">
        <v>0</v>
      </c>
      <c r="D25" s="121">
        <v>0</v>
      </c>
      <c r="E25" s="58">
        <f t="shared" si="1"/>
        <v>0</v>
      </c>
    </row>
    <row r="26" spans="1:5" ht="15.75" customHeight="1" x14ac:dyDescent="0.25">
      <c r="A26" s="42" t="s">
        <v>48</v>
      </c>
      <c r="C26" s="132">
        <v>27081</v>
      </c>
      <c r="D26" s="121">
        <v>2.35</v>
      </c>
      <c r="E26" s="58">
        <f t="shared" si="1"/>
        <v>63640.350000000006</v>
      </c>
    </row>
    <row r="27" spans="1:5" ht="15.75" customHeight="1" x14ac:dyDescent="0.25">
      <c r="A27" s="42" t="s">
        <v>44</v>
      </c>
      <c r="C27" s="132">
        <v>14868</v>
      </c>
      <c r="D27" s="121">
        <v>0</v>
      </c>
      <c r="E27" s="58">
        <f t="shared" si="1"/>
        <v>0</v>
      </c>
    </row>
    <row r="28" spans="1:5" ht="15.75" customHeight="1" x14ac:dyDescent="0.25">
      <c r="A28" s="42" t="s">
        <v>46</v>
      </c>
      <c r="C28" s="132">
        <v>20532</v>
      </c>
      <c r="D28" s="121">
        <v>2.5499999999999998</v>
      </c>
      <c r="E28" s="58">
        <f t="shared" si="1"/>
        <v>52356.6</v>
      </c>
    </row>
    <row r="29" spans="1:5" ht="15.75" customHeight="1" x14ac:dyDescent="0.25">
      <c r="A29" s="42" t="s">
        <v>198</v>
      </c>
      <c r="C29" s="132">
        <v>10443</v>
      </c>
      <c r="D29" s="121">
        <v>0.4</v>
      </c>
      <c r="E29" s="58">
        <f t="shared" si="1"/>
        <v>4177.2</v>
      </c>
    </row>
    <row r="30" spans="1:5" ht="15.75" customHeight="1" x14ac:dyDescent="0.25">
      <c r="A30" s="42" t="s">
        <v>36</v>
      </c>
      <c r="C30" s="132">
        <v>36108</v>
      </c>
      <c r="D30" s="121">
        <v>1</v>
      </c>
      <c r="E30" s="58">
        <f t="shared" si="1"/>
        <v>36108</v>
      </c>
    </row>
    <row r="31" spans="1:5" ht="15.75" customHeight="1" thickBot="1" x14ac:dyDescent="0.3">
      <c r="A31" s="563" t="s">
        <v>166</v>
      </c>
      <c r="B31" s="564"/>
      <c r="C31" s="132">
        <v>109917</v>
      </c>
      <c r="D31" s="121">
        <v>1</v>
      </c>
      <c r="E31" s="58">
        <f t="shared" si="1"/>
        <v>109917</v>
      </c>
    </row>
    <row r="32" spans="1:5" ht="15.75" customHeight="1" x14ac:dyDescent="0.2">
      <c r="A32" s="566" t="s">
        <v>9</v>
      </c>
      <c r="B32" s="567"/>
      <c r="C32" s="136">
        <f>SUM(C23:C31)</f>
        <v>260190</v>
      </c>
      <c r="D32" s="95"/>
      <c r="E32" s="96">
        <f>SUM(E23:E31)</f>
        <v>297395.40000000002</v>
      </c>
    </row>
    <row r="33" spans="1:5" ht="15.75" customHeight="1" x14ac:dyDescent="0.2">
      <c r="A33" s="561" t="s">
        <v>42</v>
      </c>
      <c r="B33" s="562"/>
      <c r="C33" s="135"/>
      <c r="D33" s="97"/>
      <c r="E33" s="58"/>
    </row>
    <row r="34" spans="1:5" ht="15.75" customHeight="1" x14ac:dyDescent="0.25">
      <c r="A34" s="42" t="s">
        <v>1</v>
      </c>
      <c r="C34" s="132">
        <v>0</v>
      </c>
      <c r="D34" s="121">
        <v>0</v>
      </c>
      <c r="E34" s="58">
        <f>C34*D34</f>
        <v>0</v>
      </c>
    </row>
    <row r="35" spans="1:5" ht="15.75" customHeight="1" x14ac:dyDescent="0.25">
      <c r="A35" s="42" t="s">
        <v>198</v>
      </c>
      <c r="C35" s="132">
        <v>0</v>
      </c>
      <c r="D35" s="121">
        <v>0</v>
      </c>
      <c r="E35" s="58">
        <f>C35*D35</f>
        <v>0</v>
      </c>
    </row>
    <row r="36" spans="1:5" ht="15.75" customHeight="1" x14ac:dyDescent="0.25">
      <c r="A36" s="42" t="s">
        <v>36</v>
      </c>
      <c r="C36" s="132">
        <v>0</v>
      </c>
      <c r="D36" s="121">
        <v>0</v>
      </c>
      <c r="E36" s="58">
        <f>C36*D36</f>
        <v>0</v>
      </c>
    </row>
    <row r="37" spans="1:5" ht="15.75" customHeight="1" thickBot="1" x14ac:dyDescent="0.3">
      <c r="A37" s="42" t="s">
        <v>0</v>
      </c>
      <c r="C37" s="133">
        <v>0</v>
      </c>
      <c r="D37" s="121">
        <v>0</v>
      </c>
      <c r="E37" s="59">
        <f>C37*D37</f>
        <v>0</v>
      </c>
    </row>
    <row r="38" spans="1:5" ht="15.75" customHeight="1" x14ac:dyDescent="0.2">
      <c r="A38" s="566" t="s">
        <v>31</v>
      </c>
      <c r="B38" s="567"/>
      <c r="C38" s="134">
        <f>SUM(C34:C37)</f>
        <v>0</v>
      </c>
      <c r="D38" s="95"/>
      <c r="E38" s="61">
        <f>SUM(E34:E37)</f>
        <v>0</v>
      </c>
    </row>
    <row r="39" spans="1:5" ht="15.75" customHeight="1" x14ac:dyDescent="0.2">
      <c r="A39" s="38" t="s">
        <v>39</v>
      </c>
      <c r="C39" s="135"/>
      <c r="D39" s="97"/>
      <c r="E39" s="58"/>
    </row>
    <row r="40" spans="1:5" ht="15.75" customHeight="1" x14ac:dyDescent="0.25">
      <c r="A40" s="44" t="s">
        <v>2</v>
      </c>
      <c r="C40" s="135"/>
      <c r="D40" s="97"/>
      <c r="E40" s="45">
        <v>0</v>
      </c>
    </row>
    <row r="41" spans="1:5" ht="15.75" customHeight="1" x14ac:dyDescent="0.25">
      <c r="A41" s="44" t="s">
        <v>168</v>
      </c>
      <c r="C41" s="135"/>
      <c r="D41" s="97"/>
      <c r="E41" s="45">
        <v>0</v>
      </c>
    </row>
    <row r="42" spans="1:5" ht="15.75" customHeight="1" thickBot="1" x14ac:dyDescent="0.3">
      <c r="A42" s="44" t="s">
        <v>230</v>
      </c>
      <c r="C42" s="135"/>
      <c r="D42" s="97"/>
      <c r="E42" s="46">
        <v>0</v>
      </c>
    </row>
    <row r="43" spans="1:5" ht="15.75" customHeight="1" x14ac:dyDescent="0.2">
      <c r="A43" s="566" t="s">
        <v>10</v>
      </c>
      <c r="B43" s="567"/>
      <c r="C43" s="137"/>
      <c r="D43" s="47"/>
      <c r="E43" s="61">
        <f>SUM(E40:E42)</f>
        <v>0</v>
      </c>
    </row>
    <row r="44" spans="1:5" ht="15.75" customHeight="1" thickBot="1" x14ac:dyDescent="0.25">
      <c r="A44" s="320"/>
      <c r="B44" s="321"/>
      <c r="C44" s="137"/>
      <c r="D44" s="47"/>
      <c r="E44" s="338"/>
    </row>
    <row r="45" spans="1:5" s="104" customFormat="1" ht="15.75" customHeight="1" thickBot="1" x14ac:dyDescent="0.3">
      <c r="A45" s="497" t="s">
        <v>199</v>
      </c>
      <c r="B45" s="498"/>
      <c r="C45" s="141">
        <f>C21+C32</f>
        <v>313644</v>
      </c>
      <c r="D45" s="49"/>
      <c r="E45" s="213">
        <f>E21+E32+E38+E43</f>
        <v>319998.30000000005</v>
      </c>
    </row>
    <row r="46" spans="1:5" ht="15.75" customHeight="1" x14ac:dyDescent="0.2">
      <c r="A46" s="50"/>
      <c r="C46" s="51"/>
      <c r="D46" s="47"/>
      <c r="E46" s="308"/>
    </row>
    <row r="47" spans="1:5" ht="15.75" customHeight="1" x14ac:dyDescent="0.2">
      <c r="A47" s="50"/>
      <c r="C47" s="51"/>
      <c r="D47" s="47"/>
      <c r="E47" s="308"/>
    </row>
    <row r="48" spans="1:5" ht="15.75" customHeight="1" x14ac:dyDescent="0.2">
      <c r="A48" s="50"/>
      <c r="C48" s="51"/>
      <c r="D48" s="47"/>
      <c r="E48" s="308"/>
    </row>
    <row r="49" spans="1:7" ht="15.75" customHeight="1" x14ac:dyDescent="0.2">
      <c r="A49" s="50"/>
      <c r="C49" s="51"/>
      <c r="D49" s="47"/>
      <c r="E49" s="308"/>
    </row>
    <row r="50" spans="1:7" ht="15.75" customHeight="1" x14ac:dyDescent="0.2">
      <c r="A50" s="50"/>
      <c r="C50" s="51"/>
      <c r="D50"/>
      <c r="E50"/>
    </row>
    <row r="51" spans="1:7" ht="15.75" customHeight="1" x14ac:dyDescent="0.2">
      <c r="A51" s="50"/>
      <c r="C51" s="51"/>
      <c r="D51"/>
      <c r="E51"/>
    </row>
    <row r="52" spans="1:7" ht="15.75" customHeight="1" x14ac:dyDescent="0.2">
      <c r="A52" s="50"/>
      <c r="C52" s="51"/>
      <c r="D52"/>
      <c r="E52"/>
    </row>
    <row r="53" spans="1:7" ht="15.75" customHeight="1" x14ac:dyDescent="0.2">
      <c r="A53" s="50"/>
      <c r="C53" s="51"/>
      <c r="D53"/>
      <c r="E53"/>
    </row>
    <row r="54" spans="1:7" ht="15.75" customHeight="1" thickBot="1" x14ac:dyDescent="0.25">
      <c r="A54" s="50"/>
      <c r="C54" s="51"/>
      <c r="D54" s="118"/>
      <c r="E54" s="118"/>
    </row>
    <row r="55" spans="1:7" ht="15.75" customHeight="1" x14ac:dyDescent="0.2">
      <c r="A55" s="541" t="s">
        <v>201</v>
      </c>
      <c r="B55" s="559"/>
      <c r="C55" s="559"/>
      <c r="D55" s="559"/>
      <c r="E55" s="560"/>
    </row>
    <row r="56" spans="1:7" ht="15.75" customHeight="1" x14ac:dyDescent="0.2">
      <c r="A56" s="520" t="s">
        <v>200</v>
      </c>
      <c r="B56" s="557"/>
      <c r="C56" s="557"/>
      <c r="D56" s="557"/>
      <c r="E56" s="569"/>
    </row>
    <row r="57" spans="1:7" ht="15.75" customHeight="1" x14ac:dyDescent="0.2">
      <c r="A57" s="335"/>
      <c r="B57" s="52" t="s">
        <v>29</v>
      </c>
      <c r="C57" s="52"/>
      <c r="E57" s="54"/>
    </row>
    <row r="58" spans="1:7" ht="15.75" customHeight="1" x14ac:dyDescent="0.2">
      <c r="A58" s="55" t="s">
        <v>37</v>
      </c>
      <c r="C58" s="56" t="s">
        <v>16</v>
      </c>
      <c r="D58" s="57" t="s">
        <v>17</v>
      </c>
      <c r="E58" s="41" t="s">
        <v>106</v>
      </c>
    </row>
    <row r="59" spans="1:7" ht="15.75" customHeight="1" x14ac:dyDescent="0.25">
      <c r="A59" s="44" t="s">
        <v>3</v>
      </c>
      <c r="C59" s="132">
        <v>0</v>
      </c>
      <c r="D59" s="122">
        <f>IF(C59&gt;0,'Reimbursement Rates'!E4,0)</f>
        <v>0</v>
      </c>
      <c r="E59" s="58">
        <f>C59*D59</f>
        <v>0</v>
      </c>
      <c r="F59" s="339"/>
    </row>
    <row r="60" spans="1:7" ht="15.75" customHeight="1" x14ac:dyDescent="0.25">
      <c r="A60" s="44" t="s">
        <v>11</v>
      </c>
      <c r="C60" s="132">
        <v>186558</v>
      </c>
      <c r="D60" s="122">
        <f>IF(C60&gt;0,'Reimbursement Rates'!D4,0)</f>
        <v>2.2000000000000002</v>
      </c>
      <c r="E60" s="58">
        <f>C60*D60</f>
        <v>410427.60000000003</v>
      </c>
      <c r="F60" s="339"/>
    </row>
    <row r="61" spans="1:7" ht="15.75" customHeight="1" x14ac:dyDescent="0.25">
      <c r="A61" s="44" t="s">
        <v>4</v>
      </c>
      <c r="C61" s="132">
        <v>0</v>
      </c>
      <c r="D61" s="122">
        <f>IF(C61&gt;0,'Reimbursement Rates'!E5,0)</f>
        <v>0</v>
      </c>
      <c r="E61" s="58">
        <f>C61*D61</f>
        <v>0</v>
      </c>
      <c r="F61" s="339"/>
    </row>
    <row r="62" spans="1:7" ht="15.75" customHeight="1" x14ac:dyDescent="0.25">
      <c r="A62" s="44" t="s">
        <v>15</v>
      </c>
      <c r="C62" s="132">
        <v>3363</v>
      </c>
      <c r="D62" s="122">
        <f>IF(C62&gt;0,'Reimbursement Rates'!D5,0)</f>
        <v>1.9</v>
      </c>
      <c r="E62" s="58">
        <f>C62*D62</f>
        <v>6389.7</v>
      </c>
      <c r="F62" s="339"/>
    </row>
    <row r="63" spans="1:7" ht="15.75" customHeight="1" thickBot="1" x14ac:dyDescent="0.3">
      <c r="A63" s="44" t="s">
        <v>5</v>
      </c>
      <c r="C63" s="133">
        <v>50091</v>
      </c>
      <c r="D63" s="122">
        <f>IF(C63&gt;0,'Reimbursement Rates'!E6,0)</f>
        <v>0.31</v>
      </c>
      <c r="E63" s="59">
        <f>C63*D63</f>
        <v>15528.21</v>
      </c>
      <c r="F63" s="339"/>
    </row>
    <row r="64" spans="1:7" ht="15.75" customHeight="1" x14ac:dyDescent="0.2">
      <c r="A64" s="535" t="s">
        <v>8</v>
      </c>
      <c r="B64" s="536"/>
      <c r="C64" s="134">
        <f>SUM(C59:C63)</f>
        <v>240012</v>
      </c>
      <c r="D64" s="122"/>
      <c r="E64" s="61">
        <f>SUM(E59:E63)</f>
        <v>432345.51000000007</v>
      </c>
      <c r="F64" s="339"/>
      <c r="G64" s="112"/>
    </row>
    <row r="65" spans="1:7" s="340" customFormat="1" ht="15.75" customHeight="1" x14ac:dyDescent="0.2">
      <c r="A65" s="55" t="s">
        <v>40</v>
      </c>
      <c r="C65" s="139"/>
      <c r="D65" s="125"/>
      <c r="E65" s="123"/>
    </row>
    <row r="66" spans="1:7" ht="15.75" customHeight="1" x14ac:dyDescent="0.25">
      <c r="A66" s="44" t="s">
        <v>3</v>
      </c>
      <c r="C66" s="132">
        <v>289926</v>
      </c>
      <c r="D66" s="122">
        <f>IF(C66&gt;0,'Reimbursement Rates'!B4,0)</f>
        <v>3.43</v>
      </c>
      <c r="E66" s="58">
        <f>C66*D66</f>
        <v>994446.18</v>
      </c>
    </row>
    <row r="67" spans="1:7" ht="15.75" customHeight="1" x14ac:dyDescent="0.25">
      <c r="A67" s="44" t="s">
        <v>4</v>
      </c>
      <c r="C67" s="132">
        <v>10443</v>
      </c>
      <c r="D67" s="122">
        <f>IF(C67&gt;0,'Reimbursement Rates'!B5,0)</f>
        <v>3.03</v>
      </c>
      <c r="E67" s="58">
        <f>C67*D67</f>
        <v>31642.289999999997</v>
      </c>
    </row>
    <row r="68" spans="1:7" ht="15.75" customHeight="1" thickBot="1" x14ac:dyDescent="0.3">
      <c r="A68" s="44" t="s">
        <v>5</v>
      </c>
      <c r="C68" s="133">
        <v>103722</v>
      </c>
      <c r="D68" s="122">
        <f>IF(C68&gt;0,'Reimbursement Rates'!B6,0)</f>
        <v>0.34</v>
      </c>
      <c r="E68" s="59">
        <f>C68*D68</f>
        <v>35265.480000000003</v>
      </c>
    </row>
    <row r="69" spans="1:7" ht="15.75" customHeight="1" x14ac:dyDescent="0.2">
      <c r="A69" s="535" t="s">
        <v>12</v>
      </c>
      <c r="B69" s="536"/>
      <c r="C69" s="134">
        <f>SUM(C66:C68)</f>
        <v>404091</v>
      </c>
      <c r="D69" s="126"/>
      <c r="E69" s="61">
        <f>SUM(E66:E68)</f>
        <v>1061353.9500000002</v>
      </c>
    </row>
    <row r="70" spans="1:7" s="340" customFormat="1" ht="15.75" customHeight="1" x14ac:dyDescent="0.2">
      <c r="A70" s="55" t="s">
        <v>41</v>
      </c>
      <c r="C70" s="139"/>
      <c r="D70" s="125"/>
      <c r="E70" s="123"/>
    </row>
    <row r="71" spans="1:7" ht="15.75" customHeight="1" x14ac:dyDescent="0.25">
      <c r="A71" s="44" t="s">
        <v>3</v>
      </c>
      <c r="C71" s="132">
        <v>0</v>
      </c>
      <c r="D71" s="122">
        <f>IF(C71&gt;0,'Reimbursement Rates'!C4,0)</f>
        <v>0</v>
      </c>
      <c r="E71" s="58">
        <f>C71*D71</f>
        <v>0</v>
      </c>
      <c r="F71" s="339"/>
    </row>
    <row r="72" spans="1:7" ht="15.75" customHeight="1" x14ac:dyDescent="0.25">
      <c r="A72" s="44" t="s">
        <v>4</v>
      </c>
      <c r="C72" s="132">
        <v>0</v>
      </c>
      <c r="D72" s="122">
        <f>IF(C72&gt;0,'Reimbursement Rates'!C5,0)</f>
        <v>0</v>
      </c>
      <c r="E72" s="58">
        <f>C72*D72</f>
        <v>0</v>
      </c>
      <c r="F72" s="339"/>
    </row>
    <row r="73" spans="1:7" ht="15.75" customHeight="1" thickBot="1" x14ac:dyDescent="0.3">
      <c r="A73" s="44" t="s">
        <v>5</v>
      </c>
      <c r="C73" s="133">
        <v>0</v>
      </c>
      <c r="D73" s="122">
        <f>IF(C73&gt;0,'Reimbursement Rates'!C6,0)</f>
        <v>0</v>
      </c>
      <c r="E73" s="59">
        <f>C73*D73</f>
        <v>0</v>
      </c>
      <c r="F73" s="339"/>
    </row>
    <row r="74" spans="1:7" ht="15.75" customHeight="1" x14ac:dyDescent="0.2">
      <c r="A74" s="535" t="s">
        <v>13</v>
      </c>
      <c r="B74" s="536"/>
      <c r="C74" s="134">
        <f>SUM(C71:C73)</f>
        <v>0</v>
      </c>
      <c r="D74" s="126"/>
      <c r="E74" s="61">
        <f>SUM(E71:E73)</f>
        <v>0</v>
      </c>
      <c r="F74" s="112"/>
      <c r="G74" s="112"/>
    </row>
    <row r="75" spans="1:7" s="340" customFormat="1" ht="15.75" customHeight="1" x14ac:dyDescent="0.2">
      <c r="A75" s="55" t="s">
        <v>42</v>
      </c>
      <c r="C75" s="139"/>
      <c r="D75" s="125"/>
      <c r="E75" s="123"/>
      <c r="F75" s="341"/>
    </row>
    <row r="76" spans="1:7" ht="15.75" customHeight="1" x14ac:dyDescent="0.25">
      <c r="A76" s="44" t="s">
        <v>3</v>
      </c>
      <c r="C76" s="132">
        <v>14691</v>
      </c>
      <c r="D76" s="122">
        <f>IF(C76&gt;0,'Reimbursement Rates'!H4,0)</f>
        <v>0.94</v>
      </c>
      <c r="E76" s="58">
        <f>C76*D76</f>
        <v>13809.539999999999</v>
      </c>
      <c r="F76" s="342"/>
    </row>
    <row r="77" spans="1:7" ht="15.75" customHeight="1" x14ac:dyDescent="0.25">
      <c r="A77" s="44" t="s">
        <v>4</v>
      </c>
      <c r="C77" s="132">
        <v>0</v>
      </c>
      <c r="D77" s="122">
        <f>IF(C77&gt;0,'Reimbursement Rates'!H5,0)</f>
        <v>0</v>
      </c>
      <c r="E77" s="58">
        <f>C77*D77</f>
        <v>0</v>
      </c>
      <c r="F77" s="342"/>
    </row>
    <row r="78" spans="1:7" ht="15.75" customHeight="1" thickBot="1" x14ac:dyDescent="0.3">
      <c r="A78" s="44" t="s">
        <v>5</v>
      </c>
      <c r="C78" s="133">
        <v>0</v>
      </c>
      <c r="D78" s="122">
        <f>IF(C78&gt;0,'Reimbursement Rates'!H6,0)</f>
        <v>0</v>
      </c>
      <c r="E78" s="59">
        <f>C78*D78</f>
        <v>0</v>
      </c>
    </row>
    <row r="79" spans="1:7" ht="15.75" customHeight="1" x14ac:dyDescent="0.2">
      <c r="A79" s="535" t="s">
        <v>31</v>
      </c>
      <c r="B79" s="536"/>
      <c r="C79" s="134">
        <f>SUM(C76:C78)</f>
        <v>14691</v>
      </c>
      <c r="D79" s="126"/>
      <c r="E79" s="61">
        <f>SUM(E76:E78)</f>
        <v>13809.539999999999</v>
      </c>
    </row>
    <row r="80" spans="1:7" s="340" customFormat="1" ht="15.75" customHeight="1" x14ac:dyDescent="0.2">
      <c r="A80" s="55" t="s">
        <v>225</v>
      </c>
      <c r="C80" s="139"/>
      <c r="D80" s="125"/>
      <c r="E80" s="123"/>
    </row>
    <row r="81" spans="1:7" ht="15.75" customHeight="1" thickBot="1" x14ac:dyDescent="0.3">
      <c r="A81" s="44" t="s">
        <v>5</v>
      </c>
      <c r="C81" s="133">
        <v>0</v>
      </c>
      <c r="D81" s="60">
        <f>IF(C81&gt;0,'Reimbursement Rates'!F6,0)</f>
        <v>0</v>
      </c>
      <c r="E81" s="59">
        <f>C81*D81</f>
        <v>0</v>
      </c>
    </row>
    <row r="82" spans="1:7" ht="15.75" customHeight="1" x14ac:dyDescent="0.2">
      <c r="A82" s="535" t="s">
        <v>14</v>
      </c>
      <c r="B82" s="536"/>
      <c r="C82" s="134">
        <f>SUM(C81:C81)</f>
        <v>0</v>
      </c>
      <c r="D82" s="122"/>
      <c r="E82" s="61">
        <f>SUM(E81:E81)</f>
        <v>0</v>
      </c>
    </row>
    <row r="83" spans="1:7" ht="15.75" customHeight="1" x14ac:dyDescent="0.2">
      <c r="A83" s="55" t="s">
        <v>226</v>
      </c>
      <c r="B83" s="319"/>
      <c r="C83" s="134"/>
      <c r="D83" s="122"/>
      <c r="E83" s="61"/>
    </row>
    <row r="84" spans="1:7" ht="15.75" customHeight="1" x14ac:dyDescent="0.25">
      <c r="A84" s="44" t="s">
        <v>54</v>
      </c>
      <c r="B84" s="319"/>
      <c r="C84" s="140">
        <v>404091</v>
      </c>
      <c r="D84" s="122">
        <f>IF(C84&gt;0,'Reimbursement Rates'!F10,0)</f>
        <v>7.0000000000000007E-2</v>
      </c>
      <c r="E84" s="61">
        <f>C84*D84</f>
        <v>28286.370000000003</v>
      </c>
    </row>
    <row r="85" spans="1:7" ht="15.75" customHeight="1" thickBot="1" x14ac:dyDescent="0.25">
      <c r="A85" s="62"/>
      <c r="B85" s="319"/>
      <c r="C85" s="134"/>
      <c r="D85" s="122"/>
      <c r="E85" s="63"/>
    </row>
    <row r="86" spans="1:7" s="104" customFormat="1" ht="15.75" customHeight="1" thickBot="1" x14ac:dyDescent="0.3">
      <c r="A86" s="205" t="s">
        <v>32</v>
      </c>
      <c r="B86" s="343"/>
      <c r="C86" s="206">
        <f>SUM(C64+C69+C74)</f>
        <v>644103</v>
      </c>
      <c r="D86" s="207"/>
      <c r="E86" s="124">
        <f>SUM(E64+E69+E74+E79+E82+E84)</f>
        <v>1535795.3700000003</v>
      </c>
      <c r="F86" s="344"/>
      <c r="G86" s="344"/>
    </row>
    <row r="87" spans="1:7" s="104" customFormat="1" ht="15.75" customHeight="1" x14ac:dyDescent="0.25">
      <c r="A87" s="65"/>
      <c r="C87" s="66"/>
      <c r="D87" s="67"/>
      <c r="E87" s="68"/>
      <c r="F87" s="344"/>
      <c r="G87" s="344"/>
    </row>
    <row r="88" spans="1:7" s="104" customFormat="1" ht="15.75" customHeight="1" x14ac:dyDescent="0.25">
      <c r="A88" s="65"/>
      <c r="C88" s="66"/>
      <c r="D88" s="67"/>
      <c r="E88" s="68"/>
      <c r="F88" s="344"/>
      <c r="G88" s="344"/>
    </row>
    <row r="89" spans="1:7" s="104" customFormat="1" ht="15.75" customHeight="1" x14ac:dyDescent="0.25">
      <c r="A89" s="65"/>
      <c r="C89" s="66"/>
      <c r="D89" s="67"/>
      <c r="E89" s="68"/>
      <c r="F89" s="344"/>
      <c r="G89" s="344"/>
    </row>
    <row r="90" spans="1:7" s="104" customFormat="1" ht="15.75" customHeight="1" x14ac:dyDescent="0.25">
      <c r="A90" s="65"/>
      <c r="C90" s="66"/>
      <c r="D90" s="67"/>
      <c r="E90" s="68"/>
      <c r="F90" s="344"/>
      <c r="G90" s="344"/>
    </row>
    <row r="91" spans="1:7" s="104" customFormat="1" ht="15.75" customHeight="1" x14ac:dyDescent="0.25">
      <c r="A91" s="65"/>
      <c r="C91" s="66"/>
      <c r="D91" s="67"/>
      <c r="E91" s="68"/>
      <c r="F91" s="344"/>
      <c r="G91" s="344"/>
    </row>
    <row r="92" spans="1:7" s="104" customFormat="1" ht="15.75" customHeight="1" x14ac:dyDescent="0.25">
      <c r="A92" s="65"/>
      <c r="C92" s="66"/>
      <c r="D92" s="67"/>
      <c r="E92" s="68"/>
      <c r="F92" s="344"/>
      <c r="G92" s="344"/>
    </row>
    <row r="93" spans="1:7" s="104" customFormat="1" ht="15.75" customHeight="1" x14ac:dyDescent="0.25">
      <c r="A93" s="65"/>
      <c r="C93" s="66"/>
      <c r="D93" s="67"/>
      <c r="E93" s="68"/>
      <c r="F93" s="344"/>
      <c r="G93" s="344"/>
    </row>
    <row r="94" spans="1:7" s="104" customFormat="1" ht="15.75" customHeight="1" x14ac:dyDescent="0.25">
      <c r="A94" s="65"/>
      <c r="C94" s="66"/>
      <c r="D94" s="67"/>
      <c r="E94" s="68"/>
      <c r="F94" s="344"/>
      <c r="G94" s="344"/>
    </row>
    <row r="95" spans="1:7" s="104" customFormat="1" ht="15.75" customHeight="1" x14ac:dyDescent="0.25">
      <c r="A95" s="65"/>
      <c r="C95" s="66"/>
      <c r="D95" s="67"/>
      <c r="E95" s="68"/>
      <c r="F95" s="344"/>
      <c r="G95" s="344"/>
    </row>
    <row r="96" spans="1:7" s="104" customFormat="1" ht="15.75" customHeight="1" x14ac:dyDescent="0.25">
      <c r="A96" s="65"/>
      <c r="C96" s="66"/>
      <c r="D96" s="67"/>
      <c r="E96" s="68"/>
      <c r="F96" s="344"/>
      <c r="G96" s="344"/>
    </row>
    <row r="97" spans="1:7" s="104" customFormat="1" ht="15.75" customHeight="1" x14ac:dyDescent="0.25">
      <c r="A97" s="65"/>
      <c r="C97" s="66"/>
      <c r="D97" s="67"/>
      <c r="E97" s="68"/>
      <c r="F97" s="344"/>
      <c r="G97" s="344"/>
    </row>
    <row r="98" spans="1:7" s="104" customFormat="1" ht="15.75" customHeight="1" x14ac:dyDescent="0.25">
      <c r="A98" s="65"/>
      <c r="C98" s="66"/>
      <c r="D98" s="67"/>
      <c r="E98" s="68"/>
      <c r="F98" s="344"/>
      <c r="G98" s="344"/>
    </row>
    <row r="99" spans="1:7" s="104" customFormat="1" ht="15.75" customHeight="1" x14ac:dyDescent="0.25">
      <c r="A99" s="65"/>
      <c r="C99" s="66"/>
      <c r="D99" s="67"/>
      <c r="E99" s="68"/>
      <c r="F99" s="344"/>
      <c r="G99" s="344"/>
    </row>
    <row r="100" spans="1:7" s="104" customFormat="1" ht="15.75" customHeight="1" x14ac:dyDescent="0.25">
      <c r="A100" s="65"/>
      <c r="C100" s="66"/>
      <c r="D100"/>
      <c r="E100"/>
      <c r="F100" s="344"/>
      <c r="G100" s="344"/>
    </row>
    <row r="101" spans="1:7" s="104" customFormat="1" ht="15.75" customHeight="1" x14ac:dyDescent="0.25">
      <c r="A101" s="65"/>
      <c r="C101" s="66"/>
      <c r="D101"/>
      <c r="E101"/>
      <c r="F101" s="344"/>
      <c r="G101" s="344"/>
    </row>
    <row r="102" spans="1:7" s="104" customFormat="1" ht="15.75" customHeight="1" x14ac:dyDescent="0.25">
      <c r="A102" s="65"/>
      <c r="C102" s="66"/>
      <c r="D102"/>
      <c r="E102"/>
      <c r="F102" s="344"/>
      <c r="G102" s="344"/>
    </row>
    <row r="103" spans="1:7" s="104" customFormat="1" ht="15.75" customHeight="1" x14ac:dyDescent="0.25">
      <c r="A103" s="65"/>
      <c r="C103" s="66"/>
      <c r="D103"/>
      <c r="E103"/>
      <c r="F103" s="344"/>
      <c r="G103" s="344"/>
    </row>
    <row r="104" spans="1:7" s="104" customFormat="1" ht="15.75" customHeight="1" thickBot="1" x14ac:dyDescent="0.3">
      <c r="A104" s="65"/>
      <c r="C104" s="66"/>
      <c r="D104" s="118"/>
      <c r="E104" s="118"/>
      <c r="F104" s="344"/>
      <c r="G104" s="344"/>
    </row>
    <row r="105" spans="1:7" ht="15.75" customHeight="1" x14ac:dyDescent="0.2">
      <c r="A105" s="541" t="s">
        <v>202</v>
      </c>
      <c r="B105" s="559"/>
      <c r="C105" s="559"/>
      <c r="D105" s="559"/>
      <c r="E105" s="560"/>
    </row>
    <row r="106" spans="1:7" ht="15.75" customHeight="1" x14ac:dyDescent="0.2">
      <c r="A106" s="520" t="s">
        <v>200</v>
      </c>
      <c r="B106" s="557"/>
      <c r="C106" s="557"/>
      <c r="D106" s="557"/>
      <c r="E106" s="569"/>
    </row>
    <row r="107" spans="1:7" ht="15.75" customHeight="1" x14ac:dyDescent="0.2">
      <c r="A107" s="335"/>
      <c r="B107" s="325"/>
      <c r="C107" s="325"/>
      <c r="D107" s="325"/>
      <c r="E107" s="69"/>
    </row>
    <row r="108" spans="1:7" ht="15.75" customHeight="1" x14ac:dyDescent="0.2">
      <c r="A108" s="55" t="s">
        <v>37</v>
      </c>
      <c r="C108" s="56" t="s">
        <v>16</v>
      </c>
      <c r="D108" s="57" t="s">
        <v>17</v>
      </c>
      <c r="E108" s="102" t="s">
        <v>106</v>
      </c>
    </row>
    <row r="109" spans="1:7" ht="15.75" customHeight="1" x14ac:dyDescent="0.25">
      <c r="A109" s="44" t="s">
        <v>3</v>
      </c>
      <c r="C109" s="132">
        <v>0</v>
      </c>
      <c r="D109" s="122">
        <f>IF(C109&gt;0,'Reimbursement Rates'!B11,0)</f>
        <v>0</v>
      </c>
      <c r="E109" s="58">
        <f>C109*D109</f>
        <v>0</v>
      </c>
      <c r="F109" s="339"/>
    </row>
    <row r="110" spans="1:7" ht="15.75" customHeight="1" x14ac:dyDescent="0.25">
      <c r="A110" s="44" t="s">
        <v>11</v>
      </c>
      <c r="C110" s="132">
        <v>186558</v>
      </c>
      <c r="D110" s="122">
        <f>IF(C110&gt;0,'Reimbursement Rates'!B11,0)</f>
        <v>0.1</v>
      </c>
      <c r="E110" s="58">
        <f>C110*D110</f>
        <v>18655.8</v>
      </c>
      <c r="F110" s="339"/>
    </row>
    <row r="111" spans="1:7" ht="15.75" customHeight="1" x14ac:dyDescent="0.25">
      <c r="A111" s="44" t="s">
        <v>4</v>
      </c>
      <c r="C111" s="132">
        <v>0</v>
      </c>
      <c r="D111" s="122">
        <f>IF(C111&gt;0,'Reimbursement Rates'!B11,0)</f>
        <v>0</v>
      </c>
      <c r="E111" s="58">
        <f>C111*D111</f>
        <v>0</v>
      </c>
      <c r="F111" s="339"/>
    </row>
    <row r="112" spans="1:7" ht="15.75" customHeight="1" x14ac:dyDescent="0.25">
      <c r="A112" s="44" t="s">
        <v>15</v>
      </c>
      <c r="C112" s="132">
        <v>3363</v>
      </c>
      <c r="D112" s="122">
        <f>IF(C112&gt;0,'Reimbursement Rates'!B11,0)</f>
        <v>0.1</v>
      </c>
      <c r="E112" s="58">
        <f>C112*D112</f>
        <v>336.3</v>
      </c>
      <c r="F112" s="339"/>
    </row>
    <row r="113" spans="1:7" ht="15.75" customHeight="1" thickBot="1" x14ac:dyDescent="0.3">
      <c r="A113" s="44" t="s">
        <v>5</v>
      </c>
      <c r="C113" s="133">
        <v>50091</v>
      </c>
      <c r="D113" s="122">
        <f>IF(C113&gt;0,'Reimbursement Rates'!B11,0)</f>
        <v>0.1</v>
      </c>
      <c r="E113" s="59">
        <f>C113*D113</f>
        <v>5009.1000000000004</v>
      </c>
      <c r="F113" s="339"/>
    </row>
    <row r="114" spans="1:7" ht="15.75" customHeight="1" x14ac:dyDescent="0.2">
      <c r="A114" s="535" t="s">
        <v>8</v>
      </c>
      <c r="B114" s="536"/>
      <c r="C114" s="134">
        <f>SUM(C109:C113)</f>
        <v>240012</v>
      </c>
      <c r="D114" s="126"/>
      <c r="E114" s="61">
        <f>SUM(E109:E113)</f>
        <v>24001.199999999997</v>
      </c>
      <c r="F114" s="112"/>
    </row>
    <row r="115" spans="1:7" ht="15.75" customHeight="1" x14ac:dyDescent="0.2">
      <c r="A115" s="55" t="s">
        <v>38</v>
      </c>
      <c r="C115" s="142"/>
      <c r="D115" s="112"/>
      <c r="E115" s="111"/>
    </row>
    <row r="116" spans="1:7" ht="15.75" customHeight="1" x14ac:dyDescent="0.25">
      <c r="A116" s="44" t="s">
        <v>3</v>
      </c>
      <c r="C116" s="132">
        <v>289926</v>
      </c>
      <c r="D116" s="122">
        <f>IF(C116&gt;0,'Reimbursement Rates'!B10,0)</f>
        <v>0.1</v>
      </c>
      <c r="E116" s="58">
        <f>C116*D116</f>
        <v>28992.600000000002</v>
      </c>
      <c r="F116" s="339"/>
    </row>
    <row r="117" spans="1:7" ht="15.75" customHeight="1" x14ac:dyDescent="0.25">
      <c r="A117" s="44" t="s">
        <v>4</v>
      </c>
      <c r="C117" s="132">
        <v>10443</v>
      </c>
      <c r="D117" s="122">
        <f>IF(C117&gt;0,'Reimbursement Rates'!B10,0)</f>
        <v>0.1</v>
      </c>
      <c r="E117" s="58">
        <f>C117*D117</f>
        <v>1044.3</v>
      </c>
      <c r="F117" s="339"/>
    </row>
    <row r="118" spans="1:7" ht="15.75" customHeight="1" x14ac:dyDescent="0.25">
      <c r="A118" s="44" t="s">
        <v>5</v>
      </c>
      <c r="C118" s="132">
        <v>103722</v>
      </c>
      <c r="D118" s="122">
        <f>IF(C118&gt;0,'Reimbursement Rates'!B10,0)</f>
        <v>0.1</v>
      </c>
      <c r="E118" s="58">
        <f>C118*D118</f>
        <v>10372.200000000001</v>
      </c>
      <c r="F118" s="339"/>
    </row>
    <row r="119" spans="1:7" ht="15.75" customHeight="1" x14ac:dyDescent="0.25">
      <c r="A119" s="44" t="s">
        <v>61</v>
      </c>
      <c r="C119" s="132">
        <v>7611</v>
      </c>
      <c r="D119" s="122">
        <f>IF(C119&gt;0,'Reimbursement Rates'!B13,0)</f>
        <v>0.02</v>
      </c>
      <c r="E119" s="58">
        <f>C119*D119</f>
        <v>152.22</v>
      </c>
      <c r="F119" s="339"/>
    </row>
    <row r="120" spans="1:7" ht="15.75" customHeight="1" thickBot="1" x14ac:dyDescent="0.3">
      <c r="A120" s="44" t="s">
        <v>60</v>
      </c>
      <c r="C120" s="133">
        <v>396480</v>
      </c>
      <c r="D120" s="122">
        <f>IF(C120&gt;0,'Reimbursement Rates'!B12,0)</f>
        <v>0.04</v>
      </c>
      <c r="E120" s="59">
        <f>C120*D120</f>
        <v>15859.2</v>
      </c>
    </row>
    <row r="121" spans="1:7" ht="15.75" customHeight="1" x14ac:dyDescent="0.2">
      <c r="A121" s="535" t="s">
        <v>9</v>
      </c>
      <c r="B121" s="536"/>
      <c r="C121" s="134">
        <f>SUM(C116:C118)</f>
        <v>404091</v>
      </c>
      <c r="D121" s="60"/>
      <c r="E121" s="61">
        <f>SUM(E116:E120)</f>
        <v>56420.520000000004</v>
      </c>
      <c r="F121" s="112"/>
    </row>
    <row r="122" spans="1:7" ht="15.75" customHeight="1" thickBot="1" x14ac:dyDescent="0.25">
      <c r="A122" s="62"/>
      <c r="B122" s="319"/>
      <c r="C122" s="134"/>
      <c r="E122" s="70"/>
    </row>
    <row r="123" spans="1:7" s="104" customFormat="1" ht="15.75" customHeight="1" thickBot="1" x14ac:dyDescent="0.3">
      <c r="A123" s="497" t="s">
        <v>33</v>
      </c>
      <c r="B123" s="498"/>
      <c r="C123" s="138">
        <f>SUM(C114+C121)</f>
        <v>644103</v>
      </c>
      <c r="D123" s="64"/>
      <c r="E123" s="208">
        <f>E114+E121</f>
        <v>80421.72</v>
      </c>
      <c r="F123" s="344"/>
    </row>
    <row r="124" spans="1:7" ht="15.75" customHeight="1" x14ac:dyDescent="0.2">
      <c r="A124" s="541" t="s">
        <v>203</v>
      </c>
      <c r="B124" s="542"/>
      <c r="C124" s="542"/>
      <c r="D124" s="542"/>
      <c r="E124" s="543"/>
    </row>
    <row r="125" spans="1:7" ht="15.75" customHeight="1" x14ac:dyDescent="0.2">
      <c r="A125" s="520" t="s">
        <v>204</v>
      </c>
      <c r="B125" s="544"/>
      <c r="C125" s="544"/>
      <c r="D125" s="544"/>
      <c r="E125" s="545"/>
    </row>
    <row r="126" spans="1:7" ht="15.75" customHeight="1" x14ac:dyDescent="0.2">
      <c r="A126" s="324"/>
      <c r="C126" s="51"/>
      <c r="E126" s="54"/>
    </row>
    <row r="127" spans="1:7" ht="15.75" customHeight="1" x14ac:dyDescent="0.25">
      <c r="A127" s="71" t="s">
        <v>231</v>
      </c>
      <c r="B127" s="303"/>
      <c r="C127" s="73"/>
      <c r="E127" s="402">
        <v>0</v>
      </c>
      <c r="F127" s="112"/>
      <c r="G127" s="112"/>
    </row>
    <row r="128" spans="1:7" ht="15.75" customHeight="1" x14ac:dyDescent="0.25">
      <c r="A128" s="71" t="s">
        <v>234</v>
      </c>
      <c r="B128" s="303"/>
      <c r="C128" s="73"/>
      <c r="E128" s="402">
        <v>207296</v>
      </c>
      <c r="F128" s="112"/>
      <c r="G128" s="112"/>
    </row>
    <row r="129" spans="1:6" ht="15.75" customHeight="1" thickBot="1" x14ac:dyDescent="0.3">
      <c r="A129" s="74" t="s">
        <v>51</v>
      </c>
      <c r="C129" s="75"/>
      <c r="E129" s="403">
        <v>29134.31</v>
      </c>
    </row>
    <row r="130" spans="1:6" s="346" customFormat="1" ht="15.95" customHeight="1" thickBot="1" x14ac:dyDescent="0.3">
      <c r="A130" s="570" t="s">
        <v>205</v>
      </c>
      <c r="B130" s="571"/>
      <c r="C130" s="304"/>
      <c r="D130" s="305"/>
      <c r="E130" s="306">
        <f>SUM(E127:E129)</f>
        <v>236430.31</v>
      </c>
      <c r="F130" s="345"/>
    </row>
    <row r="131" spans="1:6" ht="15.75" customHeight="1" x14ac:dyDescent="0.2">
      <c r="A131" s="541" t="s">
        <v>206</v>
      </c>
      <c r="B131" s="542"/>
      <c r="C131" s="542"/>
      <c r="D131" s="542"/>
      <c r="E131" s="543"/>
    </row>
    <row r="132" spans="1:6" s="104" customFormat="1" ht="15.75" customHeight="1" x14ac:dyDescent="0.25">
      <c r="A132" s="71"/>
      <c r="C132" s="51"/>
      <c r="D132" s="53"/>
      <c r="E132" s="347"/>
      <c r="F132" s="344"/>
    </row>
    <row r="133" spans="1:6" s="104" customFormat="1" ht="15.75" customHeight="1" x14ac:dyDescent="0.25">
      <c r="A133" s="71" t="s">
        <v>209</v>
      </c>
      <c r="C133" s="73"/>
      <c r="D133" s="53"/>
      <c r="E133" s="72">
        <f>E45</f>
        <v>319998.30000000005</v>
      </c>
      <c r="F133" s="344"/>
    </row>
    <row r="134" spans="1:6" ht="15.75" customHeight="1" x14ac:dyDescent="0.25">
      <c r="A134" s="71" t="s">
        <v>50</v>
      </c>
      <c r="B134" s="104"/>
      <c r="C134" s="73"/>
      <c r="E134" s="72">
        <f>SUM(E86+E123)</f>
        <v>1616217.0900000003</v>
      </c>
    </row>
    <row r="135" spans="1:6" ht="15.75" customHeight="1" x14ac:dyDescent="0.25">
      <c r="A135" s="74" t="s">
        <v>207</v>
      </c>
      <c r="C135" s="75"/>
      <c r="E135" s="307">
        <f>E130</f>
        <v>236430.31</v>
      </c>
    </row>
    <row r="136" spans="1:6" ht="15.75" customHeight="1" thickBot="1" x14ac:dyDescent="0.3">
      <c r="A136" s="76"/>
      <c r="B136" s="348"/>
      <c r="C136" s="77"/>
      <c r="D136" s="78"/>
      <c r="E136" s="59"/>
    </row>
    <row r="137" spans="1:6" ht="15.75" customHeight="1" thickBot="1" x14ac:dyDescent="0.3">
      <c r="A137" s="497" t="s">
        <v>30</v>
      </c>
      <c r="B137" s="498"/>
      <c r="C137" s="209"/>
      <c r="D137" s="64"/>
      <c r="E137" s="208">
        <f>SUM(E133:E135)</f>
        <v>2172645.7000000002</v>
      </c>
    </row>
    <row r="138" spans="1:6" s="350" customFormat="1" ht="15.95" customHeight="1" x14ac:dyDescent="0.2">
      <c r="A138" s="310"/>
      <c r="B138" s="52"/>
      <c r="C138" s="52"/>
      <c r="D138" s="308"/>
      <c r="E138" s="311"/>
      <c r="F138" s="349"/>
    </row>
    <row r="139" spans="1:6" ht="15.75" customHeight="1" thickBot="1" x14ac:dyDescent="0.3">
      <c r="A139" s="80"/>
      <c r="B139" s="104"/>
      <c r="C139" s="79"/>
      <c r="D139" s="67"/>
      <c r="E139" s="81"/>
    </row>
    <row r="140" spans="1:6" ht="15.75" customHeight="1" thickTop="1" thickBot="1" x14ac:dyDescent="0.3">
      <c r="A140" s="351" t="s">
        <v>56</v>
      </c>
      <c r="B140" s="210">
        <v>0.23749999999999999</v>
      </c>
      <c r="C140" s="352"/>
      <c r="D140" s="211">
        <f>C121</f>
        <v>404091</v>
      </c>
      <c r="E140" s="353">
        <f>-(B140*D140)</f>
        <v>-95971.612499999988</v>
      </c>
    </row>
    <row r="141" spans="1:6" ht="15.75" customHeight="1" thickTop="1" x14ac:dyDescent="0.25">
      <c r="A141" s="354"/>
      <c r="B141" s="113"/>
      <c r="C141" s="355"/>
      <c r="D141" s="114"/>
      <c r="E141" s="356"/>
    </row>
    <row r="142" spans="1:6" s="350" customFormat="1" ht="15.95" customHeight="1" x14ac:dyDescent="0.2">
      <c r="A142" s="52"/>
      <c r="B142" s="52"/>
      <c r="C142" s="52"/>
      <c r="D142" s="308"/>
      <c r="E142" s="309"/>
      <c r="F142" s="349"/>
    </row>
    <row r="143" spans="1:6" s="350" customFormat="1" ht="15.95" customHeight="1" x14ac:dyDescent="0.2">
      <c r="A143" s="52"/>
      <c r="B143" s="52"/>
      <c r="C143" s="52"/>
      <c r="D143" s="308"/>
      <c r="E143" s="309"/>
      <c r="F143" s="349"/>
    </row>
    <row r="144" spans="1:6" s="350" customFormat="1" ht="15.95" customHeight="1" x14ac:dyDescent="0.2">
      <c r="A144" s="52"/>
      <c r="B144" s="52"/>
      <c r="C144" s="52"/>
      <c r="D144" s="308"/>
      <c r="E144" s="309"/>
      <c r="F144" s="349"/>
    </row>
    <row r="145" spans="1:6" s="350" customFormat="1" ht="15.95" customHeight="1" x14ac:dyDescent="0.2">
      <c r="A145" s="52"/>
      <c r="B145" s="52"/>
      <c r="C145" s="52"/>
      <c r="D145" s="308"/>
      <c r="E145" s="309"/>
      <c r="F145" s="349"/>
    </row>
    <row r="146" spans="1:6" s="350" customFormat="1" ht="15.95" customHeight="1" x14ac:dyDescent="0.2">
      <c r="A146" s="52"/>
      <c r="B146" s="52"/>
      <c r="C146" s="52"/>
      <c r="D146" s="308"/>
      <c r="E146" s="309"/>
      <c r="F146" s="349"/>
    </row>
    <row r="147" spans="1:6" s="350" customFormat="1" ht="15.95" customHeight="1" x14ac:dyDescent="0.2">
      <c r="A147" s="52"/>
      <c r="B147" s="52"/>
      <c r="C147" s="52"/>
      <c r="D147" s="308"/>
      <c r="E147" s="309"/>
      <c r="F147" s="349"/>
    </row>
    <row r="148" spans="1:6" ht="15.95" customHeight="1" x14ac:dyDescent="0.2">
      <c r="A148" s="52"/>
      <c r="B148" s="87"/>
      <c r="C148" s="326"/>
      <c r="D148"/>
      <c r="E148"/>
    </row>
    <row r="149" spans="1:6" ht="15.95" customHeight="1" x14ac:dyDescent="0.2">
      <c r="A149" s="52"/>
      <c r="B149" s="87"/>
      <c r="C149" s="326"/>
      <c r="D149"/>
      <c r="E149"/>
    </row>
    <row r="150" spans="1:6" ht="15.95" customHeight="1" x14ac:dyDescent="0.2">
      <c r="A150" s="52"/>
      <c r="B150" s="87"/>
      <c r="C150" s="326"/>
      <c r="D150"/>
      <c r="E150"/>
    </row>
    <row r="151" spans="1:6" ht="15.95" customHeight="1" x14ac:dyDescent="0.2">
      <c r="A151" s="52"/>
      <c r="B151" s="87"/>
      <c r="C151" s="326"/>
      <c r="D151"/>
      <c r="E151"/>
    </row>
    <row r="152" spans="1:6" ht="15.95" customHeight="1" thickBot="1" x14ac:dyDescent="0.25">
      <c r="A152" s="52"/>
      <c r="B152" s="87"/>
      <c r="C152" s="326"/>
      <c r="D152" s="118"/>
      <c r="E152" s="118"/>
    </row>
    <row r="153" spans="1:6" s="350" customFormat="1" ht="15.95" customHeight="1" x14ac:dyDescent="0.2">
      <c r="A153" s="541" t="s">
        <v>208</v>
      </c>
      <c r="B153" s="542"/>
      <c r="C153" s="542"/>
      <c r="D153" s="542"/>
      <c r="E153" s="543"/>
    </row>
    <row r="154" spans="1:6" ht="15.95" customHeight="1" x14ac:dyDescent="0.2">
      <c r="A154" s="310"/>
      <c r="B154" s="87"/>
      <c r="C154" s="326"/>
      <c r="D154" s="118"/>
      <c r="E154" s="313"/>
    </row>
    <row r="155" spans="1:6" ht="15.75" customHeight="1" x14ac:dyDescent="0.25">
      <c r="A155" s="115" t="s">
        <v>63</v>
      </c>
      <c r="B155" s="82"/>
      <c r="C155" s="319"/>
      <c r="D155" s="79"/>
      <c r="E155" s="116"/>
    </row>
    <row r="156" spans="1:6" ht="15.75" customHeight="1" x14ac:dyDescent="0.25">
      <c r="A156" s="117" t="s">
        <v>70</v>
      </c>
      <c r="B156" s="83">
        <f>IF(C66&gt;0,D66,0)</f>
        <v>3.43</v>
      </c>
      <c r="C156" s="84"/>
      <c r="D156" s="85" t="s">
        <v>65</v>
      </c>
      <c r="E156" s="111">
        <f>SUM(E20+E31+E37)</f>
        <v>109917</v>
      </c>
    </row>
    <row r="157" spans="1:6" ht="15.75" customHeight="1" x14ac:dyDescent="0.25">
      <c r="A157" s="117" t="s">
        <v>71</v>
      </c>
      <c r="B157" s="83">
        <f>IF(C71&gt;0,D71,0)</f>
        <v>0</v>
      </c>
      <c r="C157" s="84"/>
      <c r="D157" s="85" t="s">
        <v>66</v>
      </c>
      <c r="E157" s="90">
        <f>SUM(E19+E30+E36)</f>
        <v>36108</v>
      </c>
    </row>
    <row r="158" spans="1:6" ht="15.75" customHeight="1" x14ac:dyDescent="0.2">
      <c r="A158" s="117" t="s">
        <v>69</v>
      </c>
      <c r="B158" s="83">
        <f>IF(C84&gt;0,D84,0)</f>
        <v>7.0000000000000007E-2</v>
      </c>
      <c r="C158" s="84"/>
      <c r="D158" s="53" t="s">
        <v>167</v>
      </c>
      <c r="E158" s="119">
        <f>E41</f>
        <v>0</v>
      </c>
    </row>
    <row r="159" spans="1:6" ht="15.75" customHeight="1" x14ac:dyDescent="0.25">
      <c r="A159" s="117" t="s">
        <v>72</v>
      </c>
      <c r="B159" s="83">
        <f>IF(C116&gt;0,D116,0)</f>
        <v>0.1</v>
      </c>
      <c r="C159" s="84"/>
      <c r="D159" s="79"/>
      <c r="E159" s="116">
        <f>SUM(E156:E158)</f>
        <v>146025</v>
      </c>
    </row>
    <row r="160" spans="1:6" ht="15.75" customHeight="1" x14ac:dyDescent="0.25">
      <c r="A160" s="117" t="s">
        <v>64</v>
      </c>
      <c r="B160" s="86">
        <f>IF(D140&gt;0,B140,0)</f>
        <v>0.23749999999999999</v>
      </c>
      <c r="C160" s="84"/>
      <c r="D160" s="79"/>
      <c r="E160" s="116"/>
    </row>
    <row r="161" spans="1:5" ht="15.75" customHeight="1" x14ac:dyDescent="0.2">
      <c r="A161" s="310" t="s">
        <v>73</v>
      </c>
      <c r="B161" s="87">
        <f>SUM(B156:B160)</f>
        <v>3.8374999999999999</v>
      </c>
      <c r="C161" s="326"/>
      <c r="D161" s="319" t="s">
        <v>74</v>
      </c>
      <c r="E161" s="401">
        <f>E159/B161</f>
        <v>38052.117263843647</v>
      </c>
    </row>
    <row r="162" spans="1:5" ht="15.75" customHeight="1" x14ac:dyDescent="0.2">
      <c r="A162" s="310"/>
      <c r="B162" s="87"/>
      <c r="C162" s="326"/>
      <c r="D162" s="319" t="s">
        <v>67</v>
      </c>
      <c r="E162" s="401">
        <f>C123</f>
        <v>644103</v>
      </c>
    </row>
    <row r="163" spans="1:5" ht="15.75" customHeight="1" x14ac:dyDescent="0.2">
      <c r="A163" s="310"/>
      <c r="B163" s="87"/>
      <c r="C163" s="326"/>
      <c r="D163" s="319" t="s">
        <v>68</v>
      </c>
      <c r="E163" s="401">
        <f>E161+E162</f>
        <v>682155.11726384365</v>
      </c>
    </row>
    <row r="164" spans="1:5" ht="15.75" customHeight="1" thickBot="1" x14ac:dyDescent="0.3">
      <c r="A164" s="357"/>
      <c r="B164" s="348"/>
      <c r="C164" s="358"/>
      <c r="D164" s="98"/>
      <c r="E164" s="359"/>
    </row>
    <row r="165" spans="1:5" ht="15.75" customHeight="1" thickBot="1" x14ac:dyDescent="0.3">
      <c r="C165" s="84"/>
      <c r="D165" s="79"/>
      <c r="E165" s="360"/>
    </row>
    <row r="166" spans="1:5" ht="15.75" customHeight="1" x14ac:dyDescent="0.2">
      <c r="A166" s="541" t="s">
        <v>210</v>
      </c>
      <c r="B166" s="548"/>
      <c r="C166" s="548"/>
      <c r="D166" s="548"/>
      <c r="E166" s="549"/>
    </row>
    <row r="167" spans="1:5" ht="15.75" customHeight="1" x14ac:dyDescent="0.2">
      <c r="A167" s="537" t="s">
        <v>107</v>
      </c>
      <c r="B167" s="538"/>
      <c r="C167" s="538"/>
      <c r="D167" s="538"/>
      <c r="E167" s="539"/>
    </row>
    <row r="168" spans="1:5" ht="15.75" customHeight="1" x14ac:dyDescent="0.25">
      <c r="A168" s="520"/>
      <c r="B168" s="521"/>
      <c r="C168" s="521"/>
      <c r="D168" s="104"/>
      <c r="E168" s="41" t="s">
        <v>163</v>
      </c>
    </row>
    <row r="169" spans="1:5" ht="15.75" customHeight="1" x14ac:dyDescent="0.25">
      <c r="A169" s="546" t="s">
        <v>227</v>
      </c>
      <c r="B169" s="547"/>
      <c r="C169" s="547"/>
      <c r="D169" s="547"/>
      <c r="E169" s="105"/>
    </row>
    <row r="170" spans="1:5" ht="15.75" customHeight="1" x14ac:dyDescent="0.25">
      <c r="A170" s="329" t="s">
        <v>57</v>
      </c>
      <c r="B170" s="65"/>
      <c r="C170" s="65"/>
      <c r="D170" s="106"/>
      <c r="E170" s="54"/>
    </row>
    <row r="171" spans="1:5" ht="15.75" customHeight="1" x14ac:dyDescent="0.25">
      <c r="A171" s="107" t="s">
        <v>155</v>
      </c>
      <c r="B171" s="65"/>
      <c r="C171" s="65"/>
      <c r="D171" s="108"/>
      <c r="E171" s="127">
        <v>557265.4</v>
      </c>
    </row>
    <row r="172" spans="1:5" ht="15.75" customHeight="1" x14ac:dyDescent="0.25">
      <c r="A172" s="107" t="s">
        <v>156</v>
      </c>
      <c r="B172" s="65"/>
      <c r="C172" s="65"/>
      <c r="D172" s="108"/>
      <c r="E172" s="128">
        <v>440101.39</v>
      </c>
    </row>
    <row r="173" spans="1:5" ht="15.75" customHeight="1" x14ac:dyDescent="0.25">
      <c r="A173" s="107"/>
      <c r="B173" s="65"/>
      <c r="C173" s="540" t="s">
        <v>152</v>
      </c>
      <c r="D173" s="540"/>
      <c r="E173" s="129">
        <f>SUM(E171:E172)</f>
        <v>997366.79</v>
      </c>
    </row>
    <row r="174" spans="1:5" ht="15.75" customHeight="1" x14ac:dyDescent="0.25">
      <c r="A174" s="550" t="s">
        <v>75</v>
      </c>
      <c r="B174" s="551"/>
      <c r="C174" s="551"/>
      <c r="D174" s="106"/>
      <c r="E174" s="111"/>
    </row>
    <row r="175" spans="1:5" ht="15.75" customHeight="1" x14ac:dyDescent="0.25">
      <c r="A175" s="527"/>
      <c r="B175" s="528"/>
      <c r="C175" s="109"/>
      <c r="D175" s="108"/>
      <c r="E175" s="127">
        <v>0</v>
      </c>
    </row>
    <row r="176" spans="1:5" ht="15.75" customHeight="1" x14ac:dyDescent="0.25">
      <c r="A176" s="527"/>
      <c r="B176" s="528"/>
      <c r="C176" s="323"/>
      <c r="D176" s="108"/>
      <c r="E176" s="127">
        <v>0</v>
      </c>
    </row>
    <row r="177" spans="1:5" ht="15.75" customHeight="1" x14ac:dyDescent="0.25">
      <c r="A177" s="527"/>
      <c r="B177" s="528"/>
      <c r="C177" s="323"/>
      <c r="D177" s="108"/>
      <c r="E177" s="127">
        <v>0</v>
      </c>
    </row>
    <row r="178" spans="1:5" ht="15.75" customHeight="1" x14ac:dyDescent="0.25">
      <c r="A178" s="527"/>
      <c r="B178" s="528"/>
      <c r="C178" s="323"/>
      <c r="D178" s="108"/>
      <c r="E178" s="127">
        <v>0</v>
      </c>
    </row>
    <row r="179" spans="1:5" ht="15.75" customHeight="1" x14ac:dyDescent="0.25">
      <c r="A179" s="527"/>
      <c r="B179" s="528"/>
      <c r="C179" s="323"/>
      <c r="D179" s="108"/>
      <c r="E179" s="128">
        <v>0</v>
      </c>
    </row>
    <row r="180" spans="1:5" ht="15.75" customHeight="1" x14ac:dyDescent="0.25">
      <c r="A180" s="322"/>
      <c r="B180" s="323"/>
      <c r="C180" s="529" t="s">
        <v>151</v>
      </c>
      <c r="D180" s="529"/>
      <c r="E180" s="129">
        <f>SUM(E175:E179)</f>
        <v>0</v>
      </c>
    </row>
    <row r="181" spans="1:5" ht="15.75" customHeight="1" x14ac:dyDescent="0.25">
      <c r="A181" s="107"/>
      <c r="B181" s="330"/>
      <c r="C181" s="330"/>
      <c r="D181" s="108" t="s">
        <v>29</v>
      </c>
      <c r="E181" s="58"/>
    </row>
    <row r="182" spans="1:5" ht="15.75" customHeight="1" x14ac:dyDescent="0.25">
      <c r="A182" s="552" t="s">
        <v>76</v>
      </c>
      <c r="B182" s="553"/>
      <c r="C182" s="323"/>
      <c r="D182" s="108"/>
      <c r="E182" s="111"/>
    </row>
    <row r="183" spans="1:5" ht="15.75" customHeight="1" x14ac:dyDescent="0.25">
      <c r="A183" s="523"/>
      <c r="B183" s="524"/>
      <c r="C183" s="110"/>
      <c r="D183" s="108"/>
      <c r="E183" s="127">
        <v>0</v>
      </c>
    </row>
    <row r="184" spans="1:5" ht="15.75" customHeight="1" x14ac:dyDescent="0.25">
      <c r="A184" s="523"/>
      <c r="B184" s="524"/>
      <c r="C184" s="328"/>
      <c r="D184" s="108"/>
      <c r="E184" s="127">
        <v>0</v>
      </c>
    </row>
    <row r="185" spans="1:5" ht="15.75" customHeight="1" x14ac:dyDescent="0.25">
      <c r="A185" s="523"/>
      <c r="B185" s="524"/>
      <c r="C185" s="328"/>
      <c r="D185" s="108"/>
      <c r="E185" s="127">
        <v>0</v>
      </c>
    </row>
    <row r="186" spans="1:5" ht="15.75" customHeight="1" x14ac:dyDescent="0.25">
      <c r="A186" s="523"/>
      <c r="B186" s="524"/>
      <c r="C186" s="328"/>
      <c r="D186" s="108"/>
      <c r="E186" s="128">
        <v>0</v>
      </c>
    </row>
    <row r="187" spans="1:5" ht="15.75" customHeight="1" x14ac:dyDescent="0.25">
      <c r="A187" s="327"/>
      <c r="B187" s="328"/>
      <c r="C187" s="522" t="s">
        <v>165</v>
      </c>
      <c r="D187" s="522"/>
      <c r="E187" s="129">
        <f>SUM(E183:E186)</f>
        <v>0</v>
      </c>
    </row>
    <row r="188" spans="1:5" ht="15.75" customHeight="1" thickBot="1" x14ac:dyDescent="0.3">
      <c r="A188" s="327"/>
      <c r="B188" s="328"/>
      <c r="C188" s="328"/>
      <c r="D188" s="108"/>
      <c r="E188" s="129"/>
    </row>
    <row r="189" spans="1:5" ht="15.75" customHeight="1" thickBot="1" x14ac:dyDescent="0.3">
      <c r="A189" s="497" t="s">
        <v>217</v>
      </c>
      <c r="B189" s="530"/>
      <c r="C189" s="530"/>
      <c r="D189" s="212"/>
      <c r="E189" s="213">
        <f>E173+E180+E187</f>
        <v>997366.79</v>
      </c>
    </row>
    <row r="190" spans="1:5" ht="15.75" customHeight="1" x14ac:dyDescent="0.25">
      <c r="C190" s="84"/>
      <c r="D190" s="79"/>
      <c r="E190" s="360"/>
    </row>
    <row r="191" spans="1:5" ht="15.75" customHeight="1" x14ac:dyDescent="0.25">
      <c r="C191" s="84"/>
      <c r="D191" s="79"/>
      <c r="E191" s="360"/>
    </row>
    <row r="192" spans="1:5" ht="15.75" customHeight="1" x14ac:dyDescent="0.25">
      <c r="C192" s="84"/>
      <c r="D192" s="79"/>
      <c r="E192" s="360"/>
    </row>
    <row r="193" spans="1:5" ht="15.75" customHeight="1" x14ac:dyDescent="0.25">
      <c r="C193" s="84"/>
      <c r="D193" s="79"/>
      <c r="E193" s="360"/>
    </row>
    <row r="194" spans="1:5" ht="15.75" customHeight="1" x14ac:dyDescent="0.25">
      <c r="C194" s="84"/>
      <c r="D194" s="79"/>
      <c r="E194" s="360"/>
    </row>
    <row r="195" spans="1:5" ht="15.75" customHeight="1" x14ac:dyDescent="0.25">
      <c r="C195" s="84"/>
      <c r="D195" s="79"/>
      <c r="E195" s="360"/>
    </row>
    <row r="196" spans="1:5" ht="15.75" customHeight="1" x14ac:dyDescent="0.25">
      <c r="A196" s="52"/>
      <c r="B196" s="82"/>
      <c r="C196" s="84"/>
      <c r="D196" s="79"/>
      <c r="E196" s="360"/>
    </row>
    <row r="197" spans="1:5" ht="15.75" customHeight="1" x14ac:dyDescent="0.25">
      <c r="A197" s="52"/>
      <c r="B197" s="82"/>
      <c r="C197" s="84"/>
      <c r="D197" s="79"/>
      <c r="E197" s="360"/>
    </row>
    <row r="198" spans="1:5" ht="15.75" customHeight="1" x14ac:dyDescent="0.2">
      <c r="A198" s="52"/>
      <c r="B198" s="82"/>
      <c r="C198" s="84"/>
      <c r="D198"/>
      <c r="E198"/>
    </row>
    <row r="199" spans="1:5" ht="15.75" customHeight="1" x14ac:dyDescent="0.2">
      <c r="A199" s="52"/>
      <c r="B199" s="82"/>
      <c r="C199" s="84"/>
      <c r="D199"/>
      <c r="E199"/>
    </row>
    <row r="200" spans="1:5" ht="15.75" customHeight="1" x14ac:dyDescent="0.2">
      <c r="A200" s="52"/>
      <c r="B200" s="82"/>
      <c r="C200" s="84"/>
      <c r="D200"/>
      <c r="E200"/>
    </row>
    <row r="201" spans="1:5" ht="15.75" customHeight="1" x14ac:dyDescent="0.2">
      <c r="A201" s="52"/>
      <c r="B201" s="82"/>
      <c r="C201" s="84"/>
      <c r="D201"/>
      <c r="E201"/>
    </row>
    <row r="202" spans="1:5" ht="15.75" customHeight="1" thickBot="1" x14ac:dyDescent="0.25">
      <c r="A202" s="52"/>
      <c r="B202" s="82"/>
      <c r="C202" s="84"/>
      <c r="D202" s="118"/>
      <c r="E202" s="118"/>
    </row>
    <row r="203" spans="1:5" ht="15.75" customHeight="1" x14ac:dyDescent="0.25">
      <c r="A203" s="505" t="s">
        <v>211</v>
      </c>
      <c r="B203" s="506"/>
      <c r="C203" s="506"/>
      <c r="D203" s="506"/>
      <c r="E203" s="507"/>
    </row>
    <row r="204" spans="1:5" ht="15.75" customHeight="1" x14ac:dyDescent="0.25">
      <c r="A204" s="508" t="s">
        <v>52</v>
      </c>
      <c r="B204" s="509"/>
      <c r="C204" s="509"/>
      <c r="D204" s="509"/>
      <c r="E204" s="510"/>
    </row>
    <row r="205" spans="1:5" ht="15.75" customHeight="1" x14ac:dyDescent="0.25">
      <c r="A205" s="361"/>
      <c r="B205" s="362"/>
      <c r="C205" s="362"/>
      <c r="D205" s="362"/>
      <c r="E205" s="363"/>
    </row>
    <row r="206" spans="1:5" ht="15.75" customHeight="1" x14ac:dyDescent="0.25">
      <c r="A206" s="364" t="s">
        <v>171</v>
      </c>
      <c r="B206" s="365">
        <f>E163</f>
        <v>682155.11726384365</v>
      </c>
      <c r="C206" s="362"/>
      <c r="D206" s="362"/>
      <c r="E206" s="363"/>
    </row>
    <row r="207" spans="1:5" ht="15.75" customHeight="1" x14ac:dyDescent="0.25">
      <c r="A207" s="525"/>
      <c r="B207" s="526"/>
      <c r="C207" s="526"/>
      <c r="D207" s="253"/>
      <c r="E207" s="366"/>
    </row>
    <row r="208" spans="1:5" ht="15.75" customHeight="1" x14ac:dyDescent="0.25">
      <c r="A208" s="367" t="s">
        <v>227</v>
      </c>
      <c r="B208" s="253"/>
      <c r="C208" s="253"/>
      <c r="D208" s="253"/>
      <c r="E208" s="368" t="s">
        <v>162</v>
      </c>
    </row>
    <row r="209" spans="1:6" ht="15.75" customHeight="1" x14ac:dyDescent="0.25">
      <c r="A209" s="369" t="s">
        <v>248</v>
      </c>
      <c r="B209" s="253"/>
      <c r="C209" s="253"/>
      <c r="D209" s="253"/>
      <c r="E209" s="103">
        <v>1.4464999999999999</v>
      </c>
    </row>
    <row r="210" spans="1:6" ht="15.75" customHeight="1" x14ac:dyDescent="0.25">
      <c r="A210" s="107" t="s">
        <v>147</v>
      </c>
      <c r="B210" s="330"/>
      <c r="C210" s="330"/>
      <c r="D210" s="330"/>
      <c r="E210" s="371"/>
    </row>
    <row r="211" spans="1:6" ht="15.75" customHeight="1" x14ac:dyDescent="0.25">
      <c r="A211" s="525" t="s">
        <v>148</v>
      </c>
      <c r="B211" s="526"/>
      <c r="C211" s="526"/>
      <c r="D211" s="253"/>
      <c r="E211" s="371"/>
    </row>
    <row r="212" spans="1:6" ht="15.75" customHeight="1" x14ac:dyDescent="0.25">
      <c r="A212" s="372" t="s">
        <v>149</v>
      </c>
      <c r="B212" s="253"/>
      <c r="C212" s="253"/>
      <c r="D212" s="253"/>
      <c r="E212" s="371"/>
    </row>
    <row r="213" spans="1:6" ht="15.75" customHeight="1" x14ac:dyDescent="0.25">
      <c r="A213" s="372"/>
      <c r="B213" s="253"/>
      <c r="C213" s="253"/>
      <c r="D213" s="253"/>
      <c r="E213" s="371"/>
    </row>
    <row r="214" spans="1:6" ht="15.75" customHeight="1" x14ac:dyDescent="0.25">
      <c r="A214" s="533" t="s">
        <v>59</v>
      </c>
      <c r="B214" s="534"/>
      <c r="C214" s="534"/>
      <c r="D214" s="253"/>
      <c r="E214" s="103">
        <v>7.3000000000000001E-3</v>
      </c>
      <c r="F214" s="325"/>
    </row>
    <row r="215" spans="1:6" ht="15.75" customHeight="1" x14ac:dyDescent="0.25">
      <c r="A215" s="369" t="s">
        <v>57</v>
      </c>
      <c r="B215" s="253"/>
      <c r="C215" s="253"/>
      <c r="D215" s="253"/>
      <c r="E215" s="371"/>
      <c r="F215" s="325"/>
    </row>
    <row r="216" spans="1:6" ht="15.75" customHeight="1" x14ac:dyDescent="0.25">
      <c r="A216" s="372" t="s">
        <v>249</v>
      </c>
      <c r="B216" s="253"/>
      <c r="C216" s="253"/>
      <c r="D216" s="253"/>
      <c r="E216" s="99">
        <v>0.20599999999999999</v>
      </c>
      <c r="F216" s="325"/>
    </row>
    <row r="217" spans="1:6" ht="15.75" customHeight="1" x14ac:dyDescent="0.25">
      <c r="A217" s="372" t="s">
        <v>250</v>
      </c>
      <c r="B217" s="253"/>
      <c r="C217" s="253"/>
      <c r="D217" s="253"/>
      <c r="E217" s="100">
        <v>8.6099999999999996E-2</v>
      </c>
      <c r="F217" s="325"/>
    </row>
    <row r="218" spans="1:6" ht="15.75" customHeight="1" x14ac:dyDescent="0.25">
      <c r="A218" s="372"/>
      <c r="B218" s="253"/>
      <c r="C218" s="522" t="s">
        <v>152</v>
      </c>
      <c r="D218" s="522"/>
      <c r="E218" s="370">
        <f>SUM(E216:E217)</f>
        <v>0.29209999999999997</v>
      </c>
      <c r="F218" s="325"/>
    </row>
    <row r="219" spans="1:6" ht="15.75" customHeight="1" x14ac:dyDescent="0.25">
      <c r="A219" s="533" t="s">
        <v>58</v>
      </c>
      <c r="B219" s="534"/>
      <c r="C219" s="534"/>
      <c r="D219" s="253"/>
      <c r="E219" s="371"/>
      <c r="F219" s="325"/>
    </row>
    <row r="220" spans="1:6" ht="15.75" customHeight="1" x14ac:dyDescent="0.25">
      <c r="A220" s="525" t="s">
        <v>114</v>
      </c>
      <c r="B220" s="526"/>
      <c r="C220" s="526"/>
      <c r="D220" s="253"/>
      <c r="E220" s="99">
        <v>9.7000000000000003E-3</v>
      </c>
      <c r="F220" s="325"/>
    </row>
    <row r="221" spans="1:6" ht="15.75" customHeight="1" x14ac:dyDescent="0.25">
      <c r="A221" s="525" t="s">
        <v>115</v>
      </c>
      <c r="B221" s="526"/>
      <c r="C221" s="526"/>
      <c r="D221" s="253"/>
      <c r="E221" s="99">
        <v>0</v>
      </c>
      <c r="F221" s="325"/>
    </row>
    <row r="222" spans="1:6" ht="15.75" customHeight="1" x14ac:dyDescent="0.25">
      <c r="A222" s="372" t="s">
        <v>140</v>
      </c>
      <c r="B222" s="253"/>
      <c r="C222" s="253"/>
      <c r="D222" s="253"/>
      <c r="E222" s="99">
        <v>1.6299999999999999E-2</v>
      </c>
      <c r="F222" s="325"/>
    </row>
    <row r="223" spans="1:6" ht="15.75" customHeight="1" x14ac:dyDescent="0.25">
      <c r="A223" s="372" t="s">
        <v>116</v>
      </c>
      <c r="B223" s="253"/>
      <c r="C223" s="253"/>
      <c r="D223" s="253"/>
      <c r="E223" s="99">
        <v>0</v>
      </c>
      <c r="F223" s="325"/>
    </row>
    <row r="224" spans="1:6" ht="15.75" customHeight="1" x14ac:dyDescent="0.25">
      <c r="A224" s="372" t="s">
        <v>117</v>
      </c>
      <c r="B224" s="253"/>
      <c r="C224" s="253"/>
      <c r="D224" s="253"/>
      <c r="E224" s="99">
        <v>2.53E-2</v>
      </c>
      <c r="F224" s="325"/>
    </row>
    <row r="225" spans="1:6" ht="15.75" customHeight="1" x14ac:dyDescent="0.25">
      <c r="A225" s="372" t="s">
        <v>118</v>
      </c>
      <c r="B225" s="253"/>
      <c r="C225" s="253"/>
      <c r="D225" s="253"/>
      <c r="E225" s="99">
        <v>4.5999999999999999E-3</v>
      </c>
      <c r="F225" s="325"/>
    </row>
    <row r="226" spans="1:6" ht="15.75" customHeight="1" x14ac:dyDescent="0.25">
      <c r="A226" s="372" t="s">
        <v>119</v>
      </c>
      <c r="B226" s="253"/>
      <c r="C226" s="253"/>
      <c r="D226" s="253"/>
      <c r="E226" s="99">
        <v>0</v>
      </c>
      <c r="F226" s="325"/>
    </row>
    <row r="227" spans="1:6" ht="15.75" customHeight="1" x14ac:dyDescent="0.25">
      <c r="A227" s="372" t="s">
        <v>120</v>
      </c>
      <c r="B227" s="253"/>
      <c r="C227" s="253"/>
      <c r="D227" s="253"/>
      <c r="E227" s="99">
        <v>0</v>
      </c>
      <c r="F227" s="325"/>
    </row>
    <row r="228" spans="1:6" ht="15.75" customHeight="1" x14ac:dyDescent="0.25">
      <c r="A228" s="372" t="s">
        <v>121</v>
      </c>
      <c r="B228" s="253"/>
      <c r="C228" s="253"/>
      <c r="D228" s="253"/>
      <c r="E228" s="99">
        <v>0</v>
      </c>
      <c r="F228" s="325"/>
    </row>
    <row r="229" spans="1:6" ht="15.75" customHeight="1" x14ac:dyDescent="0.25">
      <c r="A229" s="372" t="s">
        <v>122</v>
      </c>
      <c r="B229" s="253"/>
      <c r="C229" s="253"/>
      <c r="D229" s="253"/>
      <c r="E229" s="99">
        <v>0</v>
      </c>
      <c r="F229" s="325"/>
    </row>
    <row r="230" spans="1:6" ht="15.75" customHeight="1" x14ac:dyDescent="0.25">
      <c r="A230" s="372" t="s">
        <v>123</v>
      </c>
      <c r="B230" s="253"/>
      <c r="C230" s="253"/>
      <c r="D230" s="253"/>
      <c r="E230" s="99">
        <v>0</v>
      </c>
      <c r="F230" s="325"/>
    </row>
    <row r="231" spans="1:6" ht="15.75" customHeight="1" x14ac:dyDescent="0.25">
      <c r="A231" s="372" t="s">
        <v>124</v>
      </c>
      <c r="B231" s="253"/>
      <c r="C231" s="253"/>
      <c r="D231" s="253"/>
      <c r="E231" s="99">
        <v>0</v>
      </c>
      <c r="F231" s="325"/>
    </row>
    <row r="232" spans="1:6" ht="15.75" customHeight="1" x14ac:dyDescent="0.25">
      <c r="A232" s="372" t="s">
        <v>125</v>
      </c>
      <c r="B232" s="253"/>
      <c r="C232" s="253"/>
      <c r="D232" s="253"/>
      <c r="E232" s="99">
        <v>0</v>
      </c>
      <c r="F232" s="325"/>
    </row>
    <row r="233" spans="1:6" ht="15.75" customHeight="1" x14ac:dyDescent="0.25">
      <c r="A233" s="372" t="s">
        <v>126</v>
      </c>
      <c r="B233" s="253"/>
      <c r="C233" s="253"/>
      <c r="D233" s="253"/>
      <c r="E233" s="99">
        <v>0</v>
      </c>
      <c r="F233" s="325"/>
    </row>
    <row r="234" spans="1:6" ht="15.75" customHeight="1" x14ac:dyDescent="0.25">
      <c r="A234" s="372" t="s">
        <v>141</v>
      </c>
      <c r="B234" s="253"/>
      <c r="C234" s="253"/>
      <c r="D234" s="253"/>
      <c r="E234" s="99">
        <v>0</v>
      </c>
      <c r="F234" s="325"/>
    </row>
    <row r="235" spans="1:6" ht="15.75" customHeight="1" x14ac:dyDescent="0.25">
      <c r="A235" s="372" t="s">
        <v>228</v>
      </c>
      <c r="B235" s="253"/>
      <c r="C235" s="253"/>
      <c r="D235" s="253"/>
      <c r="E235" s="99">
        <v>8.8999999999999999E-3</v>
      </c>
      <c r="F235" s="325"/>
    </row>
    <row r="236" spans="1:6" ht="15.75" customHeight="1" x14ac:dyDescent="0.25">
      <c r="A236" s="372" t="s">
        <v>127</v>
      </c>
      <c r="B236" s="253"/>
      <c r="C236" s="253"/>
      <c r="D236" s="253"/>
      <c r="E236" s="99">
        <v>0</v>
      </c>
      <c r="F236" s="325"/>
    </row>
    <row r="237" spans="1:6" ht="15.75" customHeight="1" x14ac:dyDescent="0.25">
      <c r="A237" s="372" t="s">
        <v>128</v>
      </c>
      <c r="B237" s="253"/>
      <c r="C237" s="253"/>
      <c r="D237" s="253"/>
      <c r="E237" s="99">
        <v>4.4000000000000003E-3</v>
      </c>
      <c r="F237" s="325"/>
    </row>
    <row r="238" spans="1:6" ht="15.75" customHeight="1" x14ac:dyDescent="0.25">
      <c r="A238" s="372" t="s">
        <v>129</v>
      </c>
      <c r="B238" s="253"/>
      <c r="C238" s="253"/>
      <c r="D238" s="253"/>
      <c r="E238" s="99">
        <v>8.9399999999999993E-2</v>
      </c>
      <c r="F238" s="325"/>
    </row>
    <row r="239" spans="1:6" ht="15.75" customHeight="1" x14ac:dyDescent="0.25">
      <c r="A239" s="372" t="s">
        <v>130</v>
      </c>
      <c r="B239" s="253"/>
      <c r="C239" s="253"/>
      <c r="D239" s="253"/>
      <c r="E239" s="99">
        <v>1.1000000000000001E-3</v>
      </c>
      <c r="F239" s="325"/>
    </row>
    <row r="240" spans="1:6" ht="15.75" customHeight="1" x14ac:dyDescent="0.25">
      <c r="A240" s="372" t="s">
        <v>131</v>
      </c>
      <c r="B240" s="253"/>
      <c r="C240" s="253"/>
      <c r="D240" s="253"/>
      <c r="E240" s="99">
        <v>0</v>
      </c>
      <c r="F240" s="325"/>
    </row>
    <row r="241" spans="1:6" ht="15.75" customHeight="1" x14ac:dyDescent="0.25">
      <c r="A241" s="372" t="s">
        <v>132</v>
      </c>
      <c r="B241" s="253"/>
      <c r="C241" s="253"/>
      <c r="D241" s="253"/>
      <c r="E241" s="99">
        <v>0</v>
      </c>
      <c r="F241" s="325"/>
    </row>
    <row r="242" spans="1:6" ht="15.75" customHeight="1" x14ac:dyDescent="0.25">
      <c r="A242" s="372" t="s">
        <v>133</v>
      </c>
      <c r="B242" s="253"/>
      <c r="C242" s="253"/>
      <c r="D242" s="253"/>
      <c r="E242" s="99">
        <v>2.0000000000000001E-4</v>
      </c>
      <c r="F242" s="325"/>
    </row>
    <row r="243" spans="1:6" ht="15.75" customHeight="1" x14ac:dyDescent="0.25">
      <c r="A243" s="372" t="s">
        <v>134</v>
      </c>
      <c r="B243" s="253"/>
      <c r="C243" s="253"/>
      <c r="D243" s="253"/>
      <c r="E243" s="99">
        <v>0.01</v>
      </c>
      <c r="F243" s="325"/>
    </row>
    <row r="244" spans="1:6" ht="15.75" customHeight="1" x14ac:dyDescent="0.25">
      <c r="A244" s="372" t="s">
        <v>135</v>
      </c>
      <c r="B244" s="253"/>
      <c r="C244" s="253"/>
      <c r="D244" s="253"/>
      <c r="E244" s="99">
        <v>1.5E-3</v>
      </c>
      <c r="F244" s="325"/>
    </row>
    <row r="245" spans="1:6" ht="15.75" customHeight="1" x14ac:dyDescent="0.25">
      <c r="A245" s="372" t="s">
        <v>136</v>
      </c>
      <c r="B245" s="253"/>
      <c r="C245" s="253"/>
      <c r="D245" s="253"/>
      <c r="E245" s="99">
        <v>1.4200000000000001E-2</v>
      </c>
      <c r="F245" s="325"/>
    </row>
    <row r="246" spans="1:6" ht="15.75" customHeight="1" thickBot="1" x14ac:dyDescent="0.3">
      <c r="A246" s="373" t="s">
        <v>137</v>
      </c>
      <c r="B246" s="374"/>
      <c r="C246" s="374"/>
      <c r="D246" s="374"/>
      <c r="E246" s="101">
        <v>0</v>
      </c>
      <c r="F246" s="325"/>
    </row>
    <row r="247" spans="1:6" ht="15.75" customHeight="1" x14ac:dyDescent="0.25">
      <c r="A247" s="253"/>
      <c r="B247" s="253"/>
      <c r="C247" s="253"/>
      <c r="D247" s="253"/>
      <c r="E247" s="474"/>
      <c r="F247" s="325"/>
    </row>
    <row r="248" spans="1:6" ht="15.75" customHeight="1" x14ac:dyDescent="0.25">
      <c r="A248" s="253"/>
      <c r="B248" s="253"/>
      <c r="C248" s="253"/>
      <c r="D248"/>
      <c r="E248"/>
      <c r="F248" s="325"/>
    </row>
    <row r="249" spans="1:6" ht="15.75" customHeight="1" x14ac:dyDescent="0.25">
      <c r="A249" s="253"/>
      <c r="B249" s="253"/>
      <c r="C249" s="253"/>
      <c r="D249"/>
      <c r="E249"/>
      <c r="F249" s="325"/>
    </row>
    <row r="250" spans="1:6" ht="15.75" customHeight="1" x14ac:dyDescent="0.25">
      <c r="A250" s="253"/>
      <c r="B250" s="253"/>
      <c r="C250" s="253"/>
      <c r="D250"/>
      <c r="E250"/>
      <c r="F250" s="325"/>
    </row>
    <row r="251" spans="1:6" ht="15.75" customHeight="1" thickBot="1" x14ac:dyDescent="0.3">
      <c r="A251" s="253"/>
      <c r="B251" s="253"/>
      <c r="C251" s="253"/>
      <c r="D251" s="118"/>
      <c r="E251" s="118"/>
      <c r="F251" s="325"/>
    </row>
    <row r="252" spans="1:6" ht="15.75" customHeight="1" x14ac:dyDescent="0.25">
      <c r="A252" s="505" t="s">
        <v>215</v>
      </c>
      <c r="B252" s="506"/>
      <c r="C252" s="506"/>
      <c r="D252" s="506"/>
      <c r="E252" s="507"/>
      <c r="F252" s="325"/>
    </row>
    <row r="253" spans="1:6" ht="15.75" customHeight="1" x14ac:dyDescent="0.25">
      <c r="A253" s="372"/>
      <c r="B253" s="253"/>
      <c r="C253" s="253"/>
      <c r="D253" s="253"/>
      <c r="E253" s="366"/>
      <c r="F253" s="325"/>
    </row>
    <row r="254" spans="1:6" ht="15.75" customHeight="1" x14ac:dyDescent="0.25">
      <c r="A254" s="369" t="s">
        <v>101</v>
      </c>
      <c r="B254" s="253"/>
      <c r="C254" s="253"/>
      <c r="D254" s="253"/>
      <c r="E254" s="368" t="s">
        <v>162</v>
      </c>
      <c r="F254" s="325"/>
    </row>
    <row r="255" spans="1:6" ht="15.75" customHeight="1" x14ac:dyDescent="0.25">
      <c r="A255" s="372" t="s">
        <v>138</v>
      </c>
      <c r="B255" s="253"/>
      <c r="C255" s="253"/>
      <c r="D255" s="253"/>
      <c r="E255" s="99">
        <v>0</v>
      </c>
      <c r="F255" s="325"/>
    </row>
    <row r="256" spans="1:6" ht="15.75" customHeight="1" x14ac:dyDescent="0.25">
      <c r="A256" s="372" t="s">
        <v>108</v>
      </c>
      <c r="B256" s="253"/>
      <c r="C256" s="253"/>
      <c r="D256" s="253"/>
      <c r="E256" s="99">
        <v>0</v>
      </c>
      <c r="F256" s="325"/>
    </row>
    <row r="257" spans="1:6" ht="15.75" customHeight="1" x14ac:dyDescent="0.25">
      <c r="A257" s="372" t="s">
        <v>109</v>
      </c>
      <c r="B257" s="253"/>
      <c r="C257" s="253"/>
      <c r="D257" s="253"/>
      <c r="E257" s="99">
        <v>0</v>
      </c>
      <c r="F257" s="325"/>
    </row>
    <row r="258" spans="1:6" ht="15.75" customHeight="1" x14ac:dyDescent="0.25">
      <c r="A258" s="372" t="s">
        <v>110</v>
      </c>
      <c r="B258" s="253"/>
      <c r="C258" s="253"/>
      <c r="D258" s="253"/>
      <c r="E258" s="99">
        <v>0</v>
      </c>
      <c r="F258" s="325"/>
    </row>
    <row r="259" spans="1:6" ht="15.75" customHeight="1" x14ac:dyDescent="0.25">
      <c r="A259" s="372" t="s">
        <v>111</v>
      </c>
      <c r="B259" s="253"/>
      <c r="C259" s="253"/>
      <c r="D259" s="253"/>
      <c r="E259" s="99">
        <v>4.4000000000000003E-3</v>
      </c>
      <c r="F259" s="325"/>
    </row>
    <row r="260" spans="1:6" ht="15.75" customHeight="1" x14ac:dyDescent="0.25">
      <c r="A260" s="372" t="s">
        <v>112</v>
      </c>
      <c r="B260" s="253"/>
      <c r="C260" s="253"/>
      <c r="D260" s="253"/>
      <c r="E260" s="99">
        <v>0</v>
      </c>
      <c r="F260" s="325"/>
    </row>
    <row r="261" spans="1:6" ht="15.75" customHeight="1" x14ac:dyDescent="0.25">
      <c r="A261" s="372" t="s">
        <v>113</v>
      </c>
      <c r="B261" s="253"/>
      <c r="C261" s="253"/>
      <c r="D261" s="253"/>
      <c r="E261" s="100">
        <v>8.0000000000000002E-3</v>
      </c>
      <c r="F261" s="325"/>
    </row>
    <row r="262" spans="1:6" ht="15.75" customHeight="1" x14ac:dyDescent="0.25">
      <c r="A262" s="372"/>
      <c r="B262" s="253"/>
      <c r="C262" s="522" t="s">
        <v>151</v>
      </c>
      <c r="D262" s="522"/>
      <c r="E262" s="370">
        <f>SUM(220:261)</f>
        <v>0.19799999999999998</v>
      </c>
      <c r="F262" s="325"/>
    </row>
    <row r="263" spans="1:6" ht="15.75" customHeight="1" x14ac:dyDescent="0.25">
      <c r="A263" s="372"/>
      <c r="B263" s="253"/>
      <c r="C263" s="253"/>
      <c r="D263" s="253"/>
      <c r="E263" s="371"/>
      <c r="F263" s="325"/>
    </row>
    <row r="264" spans="1:6" ht="15.75" customHeight="1" x14ac:dyDescent="0.25">
      <c r="A264" s="369" t="s">
        <v>100</v>
      </c>
      <c r="B264" s="253"/>
      <c r="C264" s="253"/>
      <c r="D264" s="253"/>
      <c r="E264" s="371"/>
      <c r="F264" s="325"/>
    </row>
    <row r="265" spans="1:6" ht="15.75" customHeight="1" x14ac:dyDescent="0.25">
      <c r="A265" s="523"/>
      <c r="B265" s="524"/>
      <c r="C265" s="253"/>
      <c r="D265" s="253"/>
      <c r="E265" s="99">
        <v>0</v>
      </c>
      <c r="F265" s="325"/>
    </row>
    <row r="266" spans="1:6" ht="15.75" customHeight="1" x14ac:dyDescent="0.25">
      <c r="A266" s="523"/>
      <c r="B266" s="524"/>
      <c r="C266" s="253"/>
      <c r="D266" s="253"/>
      <c r="E266" s="99">
        <v>0</v>
      </c>
      <c r="F266" s="325"/>
    </row>
    <row r="267" spans="1:6" ht="15.75" customHeight="1" x14ac:dyDescent="0.25">
      <c r="A267" s="523"/>
      <c r="B267" s="524"/>
      <c r="C267" s="253"/>
      <c r="D267" s="253"/>
      <c r="E267" s="99">
        <v>0</v>
      </c>
      <c r="F267" s="325"/>
    </row>
    <row r="268" spans="1:6" ht="15.75" customHeight="1" x14ac:dyDescent="0.25">
      <c r="A268" s="523"/>
      <c r="B268" s="524"/>
      <c r="C268" s="253"/>
      <c r="D268" s="253"/>
      <c r="E268" s="100">
        <v>0</v>
      </c>
      <c r="F268" s="325"/>
    </row>
    <row r="269" spans="1:6" ht="15.75" customHeight="1" x14ac:dyDescent="0.25">
      <c r="A269" s="372"/>
      <c r="B269" s="253"/>
      <c r="C269" s="522" t="s">
        <v>164</v>
      </c>
      <c r="D269" s="522"/>
      <c r="E269" s="370">
        <f>SUM(E265:E268)</f>
        <v>0</v>
      </c>
      <c r="F269" s="325"/>
    </row>
    <row r="270" spans="1:6" ht="15.75" customHeight="1" x14ac:dyDescent="0.25">
      <c r="A270" s="372"/>
      <c r="B270" s="253"/>
      <c r="C270" s="253"/>
      <c r="D270" s="253"/>
      <c r="E270" s="371"/>
      <c r="F270" s="325"/>
    </row>
    <row r="271" spans="1:6" ht="15.75" customHeight="1" x14ac:dyDescent="0.25">
      <c r="A271" s="369" t="s">
        <v>153</v>
      </c>
      <c r="B271" s="253"/>
      <c r="C271" s="253"/>
      <c r="D271" s="253"/>
      <c r="E271" s="103">
        <v>0</v>
      </c>
      <c r="F271" s="325"/>
    </row>
    <row r="272" spans="1:6" ht="15.75" customHeight="1" x14ac:dyDescent="0.25">
      <c r="A272" s="369" t="s">
        <v>229</v>
      </c>
      <c r="B272" s="253"/>
      <c r="C272" s="253"/>
      <c r="D272" s="253"/>
      <c r="E272" s="103">
        <v>0</v>
      </c>
      <c r="F272" s="325"/>
    </row>
    <row r="273" spans="1:6" ht="15.75" customHeight="1" x14ac:dyDescent="0.25">
      <c r="A273" s="369" t="s">
        <v>235</v>
      </c>
      <c r="B273" s="253"/>
      <c r="C273" s="253"/>
      <c r="D273" s="253"/>
      <c r="E273" s="103">
        <v>-0.21489</v>
      </c>
      <c r="F273" s="325"/>
    </row>
    <row r="274" spans="1:6" ht="15.75" customHeight="1" x14ac:dyDescent="0.25">
      <c r="A274" s="372"/>
      <c r="B274" s="253"/>
      <c r="C274" s="253"/>
      <c r="D274" s="253"/>
      <c r="E274" s="371"/>
      <c r="F274" s="325"/>
    </row>
    <row r="275" spans="1:6" ht="15.75" customHeight="1" x14ac:dyDescent="0.25">
      <c r="A275" s="531" t="s">
        <v>212</v>
      </c>
      <c r="B275" s="532"/>
      <c r="C275" s="532"/>
      <c r="D275" s="253"/>
      <c r="E275" s="371"/>
      <c r="F275" s="325"/>
    </row>
    <row r="276" spans="1:6" ht="15.75" customHeight="1" x14ac:dyDescent="0.25">
      <c r="A276" s="372" t="s">
        <v>213</v>
      </c>
      <c r="B276" s="253"/>
      <c r="C276" s="253"/>
      <c r="D276" s="253"/>
      <c r="E276" s="54"/>
      <c r="F276" s="325"/>
    </row>
    <row r="277" spans="1:6" ht="15.75" customHeight="1" x14ac:dyDescent="0.25">
      <c r="A277" s="523" t="s">
        <v>360</v>
      </c>
      <c r="B277" s="524"/>
      <c r="C277" s="253"/>
      <c r="D277" s="253"/>
      <c r="E277" s="99">
        <v>3.3000000000000002E-2</v>
      </c>
      <c r="F277" s="325"/>
    </row>
    <row r="278" spans="1:6" ht="15.75" customHeight="1" x14ac:dyDescent="0.25">
      <c r="A278" s="523" t="s">
        <v>361</v>
      </c>
      <c r="B278" s="524"/>
      <c r="C278" s="253"/>
      <c r="D278" s="253"/>
      <c r="E278" s="99">
        <v>1.8800000000000001E-2</v>
      </c>
    </row>
    <row r="279" spans="1:6" ht="15.75" customHeight="1" x14ac:dyDescent="0.25">
      <c r="A279" s="523" t="s">
        <v>362</v>
      </c>
      <c r="B279" s="524"/>
      <c r="C279" s="253"/>
      <c r="D279" s="253"/>
      <c r="E279" s="99">
        <v>7.1000000000000004E-3</v>
      </c>
    </row>
    <row r="280" spans="1:6" ht="15.75" customHeight="1" x14ac:dyDescent="0.25">
      <c r="A280" s="523"/>
      <c r="B280" s="524"/>
      <c r="C280" s="253"/>
      <c r="D280" s="253"/>
      <c r="E280" s="100">
        <v>0</v>
      </c>
    </row>
    <row r="281" spans="1:6" ht="15.75" customHeight="1" x14ac:dyDescent="0.25">
      <c r="A281" s="372"/>
      <c r="B281" s="253"/>
      <c r="C281" s="522" t="s">
        <v>150</v>
      </c>
      <c r="D281" s="522"/>
      <c r="E281" s="370">
        <f>SUM(E277:E280)</f>
        <v>5.8900000000000001E-2</v>
      </c>
    </row>
    <row r="282" spans="1:6" ht="15.75" customHeight="1" x14ac:dyDescent="0.25">
      <c r="A282" s="372"/>
      <c r="B282" s="253"/>
      <c r="C282" s="253"/>
      <c r="D282" s="253"/>
      <c r="E282" s="371"/>
    </row>
    <row r="283" spans="1:6" ht="15.75" customHeight="1" x14ac:dyDescent="0.25">
      <c r="A283" s="533" t="s">
        <v>218</v>
      </c>
      <c r="B283" s="534"/>
      <c r="C283" s="534"/>
      <c r="D283" s="253"/>
      <c r="E283" s="103">
        <v>3.9300000000000002E-2</v>
      </c>
    </row>
    <row r="284" spans="1:6" ht="15.75" customHeight="1" x14ac:dyDescent="0.25">
      <c r="A284" s="372" t="s">
        <v>55</v>
      </c>
      <c r="B284" s="253"/>
      <c r="C284" s="253"/>
      <c r="D284" s="253"/>
      <c r="E284" s="371"/>
    </row>
    <row r="285" spans="1:6" ht="15.75" customHeight="1" thickBot="1" x14ac:dyDescent="0.3">
      <c r="A285" s="373"/>
      <c r="B285" s="374"/>
      <c r="C285" s="374"/>
      <c r="D285" s="374"/>
      <c r="E285" s="375"/>
    </row>
    <row r="286" spans="1:6" ht="15.75" customHeight="1" thickBot="1" x14ac:dyDescent="0.3">
      <c r="A286" s="497" t="s">
        <v>216</v>
      </c>
      <c r="B286" s="530"/>
      <c r="C286" s="530"/>
      <c r="D286" s="376"/>
      <c r="E286" s="377">
        <f>E209+E214+E218+E262+E269+E271+E272+E273+E281+E283</f>
        <v>1.82721</v>
      </c>
    </row>
    <row r="287" spans="1:6" ht="15.75" customHeight="1" x14ac:dyDescent="0.25">
      <c r="A287" s="378"/>
      <c r="B287" s="379"/>
      <c r="C287" s="379"/>
      <c r="D287" s="379"/>
      <c r="E287" s="380"/>
    </row>
    <row r="288" spans="1:6" ht="15.75" customHeight="1" x14ac:dyDescent="0.25">
      <c r="A288" s="381" t="s">
        <v>62</v>
      </c>
      <c r="B288" s="382"/>
      <c r="C288" s="382"/>
      <c r="D288" s="253"/>
      <c r="E288" s="100">
        <v>-5.8999999999999997E-2</v>
      </c>
    </row>
    <row r="289" spans="1:8" ht="15.75" customHeight="1" x14ac:dyDescent="0.25">
      <c r="A289" s="372"/>
      <c r="B289" s="253"/>
      <c r="C289" s="522" t="s">
        <v>143</v>
      </c>
      <c r="D289" s="522"/>
      <c r="E289" s="370">
        <f>E286+E288</f>
        <v>1.7682100000000001</v>
      </c>
    </row>
    <row r="290" spans="1:8" ht="15.75" customHeight="1" thickBot="1" x14ac:dyDescent="0.3">
      <c r="A290" s="373"/>
      <c r="B290" s="374"/>
      <c r="C290" s="383"/>
      <c r="D290" s="383"/>
      <c r="E290" s="384"/>
    </row>
    <row r="291" spans="1:8" ht="15.75" customHeight="1" x14ac:dyDescent="0.25">
      <c r="A291" s="326"/>
      <c r="B291" s="326"/>
      <c r="C291" s="326"/>
      <c r="D291" s="331"/>
      <c r="E291" s="385"/>
    </row>
    <row r="292" spans="1:8" ht="15.75" customHeight="1" x14ac:dyDescent="0.2">
      <c r="A292" s="499" t="s">
        <v>214</v>
      </c>
      <c r="B292" s="499"/>
      <c r="C292" s="499"/>
      <c r="D292"/>
      <c r="E292"/>
    </row>
    <row r="293" spans="1:8" ht="15.75" customHeight="1" x14ac:dyDescent="0.2">
      <c r="A293" s="499"/>
      <c r="B293" s="499"/>
      <c r="C293" s="499"/>
      <c r="D293"/>
      <c r="E293"/>
      <c r="F293" s="112"/>
    </row>
    <row r="294" spans="1:8" ht="15.75" customHeight="1" x14ac:dyDescent="0.25">
      <c r="A294" s="253"/>
      <c r="B294" s="253"/>
      <c r="C294" s="331"/>
      <c r="D294"/>
      <c r="E294"/>
      <c r="F294" s="112"/>
      <c r="G294" s="112"/>
    </row>
    <row r="295" spans="1:8" ht="15.75" customHeight="1" thickBot="1" x14ac:dyDescent="0.3">
      <c r="A295" s="253"/>
      <c r="B295" s="253"/>
      <c r="C295" s="331"/>
      <c r="D295" s="118"/>
      <c r="E295" s="118"/>
      <c r="F295" s="112"/>
      <c r="G295" s="112"/>
    </row>
    <row r="296" spans="1:8" s="350" customFormat="1" ht="15.95" customHeight="1" x14ac:dyDescent="0.25">
      <c r="A296" s="505" t="s">
        <v>215</v>
      </c>
      <c r="B296" s="506"/>
      <c r="C296" s="506"/>
      <c r="D296" s="506"/>
      <c r="E296" s="507"/>
    </row>
    <row r="297" spans="1:8" s="350" customFormat="1" ht="15.95" customHeight="1" x14ac:dyDescent="0.25">
      <c r="A297" s="508"/>
      <c r="B297" s="509"/>
      <c r="C297" s="509"/>
      <c r="D297" s="509"/>
      <c r="E297" s="510"/>
    </row>
    <row r="298" spans="1:8" ht="15.75" customHeight="1" thickBot="1" x14ac:dyDescent="0.3">
      <c r="A298" s="515" t="s">
        <v>270</v>
      </c>
      <c r="B298" s="516"/>
      <c r="C298" s="452"/>
      <c r="D298" s="446"/>
      <c r="E298" s="386"/>
      <c r="H298" s="453" t="s">
        <v>271</v>
      </c>
    </row>
    <row r="299" spans="1:8" s="104" customFormat="1" ht="15.75" customHeight="1" thickBot="1" x14ac:dyDescent="0.3">
      <c r="A299" s="517" t="s">
        <v>272</v>
      </c>
      <c r="B299" s="518"/>
      <c r="C299" s="518"/>
      <c r="D299" s="519"/>
      <c r="E299" s="386"/>
      <c r="F299" s="344"/>
      <c r="G299" s="344"/>
      <c r="H299" s="453" t="s">
        <v>272</v>
      </c>
    </row>
    <row r="300" spans="1:8" ht="15.75" customHeight="1" x14ac:dyDescent="0.25">
      <c r="A300" s="372"/>
      <c r="B300" s="387"/>
      <c r="C300" s="253"/>
      <c r="D300" s="253"/>
      <c r="E300" s="54"/>
      <c r="H300" s="453" t="s">
        <v>273</v>
      </c>
    </row>
    <row r="301" spans="1:8" ht="15.75" customHeight="1" x14ac:dyDescent="0.25">
      <c r="A301" s="388" t="s">
        <v>223</v>
      </c>
      <c r="B301" s="204">
        <v>-46500</v>
      </c>
      <c r="C301" s="253"/>
      <c r="D301" s="389" t="s">
        <v>169</v>
      </c>
      <c r="E301" s="404">
        <f>E289*E163</f>
        <v>1206193.499897101</v>
      </c>
    </row>
    <row r="302" spans="1:8" ht="15.75" customHeight="1" x14ac:dyDescent="0.25">
      <c r="A302" s="372"/>
      <c r="B302" s="253"/>
      <c r="C302" s="253"/>
      <c r="D302" s="389" t="s">
        <v>170</v>
      </c>
      <c r="E302" s="391">
        <f>-E271*E163</f>
        <v>0</v>
      </c>
    </row>
    <row r="303" spans="1:8" ht="15.75" customHeight="1" x14ac:dyDescent="0.25">
      <c r="A303" s="503" t="s">
        <v>224</v>
      </c>
      <c r="B303" s="504"/>
      <c r="C303" s="253"/>
      <c r="D303" s="389" t="s">
        <v>232</v>
      </c>
      <c r="E303" s="390">
        <f>-E272*E163</f>
        <v>0</v>
      </c>
    </row>
    <row r="304" spans="1:8" ht="15.75" customHeight="1" x14ac:dyDescent="0.25">
      <c r="A304" s="503"/>
      <c r="B304" s="504"/>
      <c r="C304" s="253"/>
      <c r="D304" s="389" t="s">
        <v>236</v>
      </c>
      <c r="E304" s="391">
        <f>-E273*E163</f>
        <v>146588.31314882735</v>
      </c>
    </row>
    <row r="305" spans="1:5" ht="15.75" customHeight="1" x14ac:dyDescent="0.4">
      <c r="A305" s="503"/>
      <c r="B305" s="504"/>
      <c r="C305" s="333"/>
      <c r="D305" s="92" t="s">
        <v>154</v>
      </c>
      <c r="E305" s="392">
        <f>(E140)</f>
        <v>-95971.612499999988</v>
      </c>
    </row>
    <row r="306" spans="1:5" ht="15.75" customHeight="1" x14ac:dyDescent="0.25">
      <c r="A306" s="393"/>
      <c r="B306" s="394"/>
      <c r="C306" s="333"/>
      <c r="D306" s="395" t="s">
        <v>163</v>
      </c>
      <c r="E306" s="111">
        <f>SUM(E301:E305)</f>
        <v>1256810.2005459282</v>
      </c>
    </row>
    <row r="307" spans="1:5" ht="15.75" customHeight="1" thickBot="1" x14ac:dyDescent="0.3">
      <c r="A307" s="373"/>
      <c r="B307" s="374"/>
      <c r="C307" s="374"/>
      <c r="D307" s="374"/>
      <c r="E307" s="396"/>
    </row>
    <row r="308" spans="1:5" s="350" customFormat="1" ht="15.95" customHeight="1" thickBot="1" x14ac:dyDescent="0.3">
      <c r="A308" s="88" t="s">
        <v>221</v>
      </c>
      <c r="B308" s="332"/>
      <c r="C308" s="48"/>
      <c r="D308" s="64"/>
      <c r="E308" s="208">
        <f>E306</f>
        <v>1256810.2005459282</v>
      </c>
    </row>
    <row r="309" spans="1:5" s="350" customFormat="1" ht="15.95" customHeight="1" thickBot="1" x14ac:dyDescent="0.25">
      <c r="A309" s="37"/>
      <c r="B309" s="37"/>
      <c r="C309" s="37"/>
      <c r="D309" s="53"/>
      <c r="E309" s="37"/>
    </row>
    <row r="310" spans="1:5" ht="18.75" customHeight="1" x14ac:dyDescent="0.25">
      <c r="A310" s="500" t="s">
        <v>219</v>
      </c>
      <c r="B310" s="501"/>
      <c r="C310" s="501"/>
      <c r="D310" s="501"/>
      <c r="E310" s="502"/>
    </row>
    <row r="311" spans="1:5" ht="18.75" customHeight="1" x14ac:dyDescent="0.25">
      <c r="A311" s="314"/>
      <c r="B311" s="312"/>
      <c r="C311" s="312"/>
      <c r="D311" s="312"/>
      <c r="E311" s="315"/>
    </row>
    <row r="312" spans="1:5" ht="15.75" customHeight="1" x14ac:dyDescent="0.25">
      <c r="A312" s="335"/>
      <c r="E312" s="315" t="s">
        <v>49</v>
      </c>
    </row>
    <row r="313" spans="1:5" ht="15.75" customHeight="1" x14ac:dyDescent="0.2">
      <c r="A313" s="388" t="s">
        <v>30</v>
      </c>
      <c r="E313" s="316">
        <f>E137</f>
        <v>2172645.7000000002</v>
      </c>
    </row>
    <row r="314" spans="1:5" ht="15.75" customHeight="1" x14ac:dyDescent="0.2">
      <c r="A314" s="388" t="s">
        <v>220</v>
      </c>
      <c r="E314" s="316">
        <f>E189</f>
        <v>997366.79</v>
      </c>
    </row>
    <row r="315" spans="1:5" ht="15.75" customHeight="1" x14ac:dyDescent="0.2">
      <c r="A315" s="388" t="s">
        <v>221</v>
      </c>
      <c r="D315" s="397" t="s">
        <v>222</v>
      </c>
      <c r="E315" s="316">
        <f>E308</f>
        <v>1256810.2005459282</v>
      </c>
    </row>
    <row r="316" spans="1:5" s="405" customFormat="1" ht="15.75" customHeight="1" x14ac:dyDescent="0.2">
      <c r="A316" s="388"/>
      <c r="D316" s="397"/>
      <c r="E316" s="316"/>
    </row>
    <row r="317" spans="1:5" s="405" customFormat="1" ht="15.75" customHeight="1" x14ac:dyDescent="0.2">
      <c r="A317" s="511" t="s">
        <v>237</v>
      </c>
      <c r="B317" s="512"/>
      <c r="C317" s="406"/>
      <c r="D317" s="397"/>
      <c r="E317" s="316"/>
    </row>
    <row r="318" spans="1:5" ht="18.75" customHeight="1" thickBot="1" x14ac:dyDescent="0.25">
      <c r="A318" s="513"/>
      <c r="B318" s="514"/>
      <c r="C318" s="407"/>
      <c r="D318" s="398"/>
      <c r="E318" s="399"/>
    </row>
    <row r="319" spans="1:5" ht="18.75" customHeight="1" thickBot="1" x14ac:dyDescent="0.3">
      <c r="A319" s="497" t="s">
        <v>34</v>
      </c>
      <c r="B319" s="498"/>
      <c r="C319" s="209"/>
      <c r="D319" s="64"/>
      <c r="E319" s="208">
        <f>E313-E314-E315</f>
        <v>-81531.290545928059</v>
      </c>
    </row>
    <row r="320" spans="1:5" ht="18.75" customHeight="1" x14ac:dyDescent="0.2">
      <c r="A320" s="400"/>
      <c r="B320" s="326"/>
      <c r="C320" s="326"/>
      <c r="D320" s="47"/>
    </row>
    <row r="321" spans="1:5" ht="18.75" customHeight="1" x14ac:dyDescent="0.2">
      <c r="A321" s="400"/>
      <c r="B321" s="326"/>
      <c r="C321" s="326"/>
      <c r="D321" s="47"/>
    </row>
    <row r="322" spans="1:5" ht="18.75" customHeight="1" x14ac:dyDescent="0.2">
      <c r="A322" s="400"/>
      <c r="B322" s="326"/>
      <c r="C322" s="326"/>
      <c r="D322" s="47"/>
    </row>
    <row r="323" spans="1:5" ht="18.75" customHeight="1" x14ac:dyDescent="0.2">
      <c r="A323" s="400"/>
      <c r="B323" s="326"/>
      <c r="C323" s="326"/>
      <c r="D323" s="47"/>
    </row>
    <row r="324" spans="1:5" ht="18.75" customHeight="1" x14ac:dyDescent="0.2">
      <c r="A324" s="400"/>
      <c r="B324" s="326"/>
      <c r="C324" s="326"/>
      <c r="D324" s="47"/>
    </row>
    <row r="325" spans="1:5" ht="18.75" customHeight="1" x14ac:dyDescent="0.2">
      <c r="A325" s="400"/>
      <c r="B325" s="326"/>
      <c r="C325" s="326"/>
      <c r="D325" s="47"/>
    </row>
    <row r="326" spans="1:5" ht="18.75" customHeight="1" x14ac:dyDescent="0.2">
      <c r="A326" s="400"/>
      <c r="B326" s="326"/>
      <c r="C326" s="326"/>
      <c r="D326" s="47"/>
    </row>
    <row r="327" spans="1:5" ht="18.75" customHeight="1" x14ac:dyDescent="0.2">
      <c r="A327" s="400"/>
      <c r="B327" s="326"/>
      <c r="C327" s="326"/>
      <c r="D327" s="47"/>
    </row>
    <row r="328" spans="1:5" ht="18.75" customHeight="1" x14ac:dyDescent="0.2">
      <c r="A328" s="400"/>
      <c r="B328" s="326"/>
      <c r="C328" s="326"/>
      <c r="D328" s="47"/>
    </row>
    <row r="335" spans="1:5" ht="15.75" customHeight="1" x14ac:dyDescent="0.2"/>
    <row r="336" spans="1:5" ht="15.75" customHeight="1" x14ac:dyDescent="0.2">
      <c r="D336"/>
      <c r="E336"/>
    </row>
    <row r="337" spans="1:5" ht="18.75" customHeight="1" x14ac:dyDescent="0.25">
      <c r="A337" s="330"/>
      <c r="B337" s="104"/>
      <c r="C337" s="85"/>
      <c r="D337"/>
      <c r="E337"/>
    </row>
    <row r="338" spans="1:5" ht="18.75" customHeight="1" x14ac:dyDescent="0.25">
      <c r="A338" s="330"/>
      <c r="B338" s="104"/>
      <c r="C338" s="85"/>
      <c r="D338"/>
      <c r="E338"/>
    </row>
    <row r="339" spans="1:5" ht="18.75" customHeight="1" x14ac:dyDescent="0.2">
      <c r="D339"/>
      <c r="E339"/>
    </row>
  </sheetData>
  <sheetProtection algorithmName="SHA-512" hashValue="tIy5iyy8qJTzgOF3OcOeze+CFBNl7nt2pfERKwtTy8tAfH9MhzKKA1b1k0FJU1Uom15n4i4fMgfPWUlkgm8cmg==" saltValue="mGr6e4sRYu9H2v79WgBK+Q==" spinCount="100000" sheet="1" selectLockedCells="1"/>
  <mergeCells count="88">
    <mergeCell ref="G4:I4"/>
    <mergeCell ref="A106:E106"/>
    <mergeCell ref="A32:B32"/>
    <mergeCell ref="A43:B43"/>
    <mergeCell ref="A79:B79"/>
    <mergeCell ref="G5:I5"/>
    <mergeCell ref="A56:E56"/>
    <mergeCell ref="A45:B45"/>
    <mergeCell ref="A20:B20"/>
    <mergeCell ref="A74:B74"/>
    <mergeCell ref="A82:B82"/>
    <mergeCell ref="A38:B38"/>
    <mergeCell ref="A55:E55"/>
    <mergeCell ref="A69:B69"/>
    <mergeCell ref="A105:E105"/>
    <mergeCell ref="C289:D289"/>
    <mergeCell ref="A1:E1"/>
    <mergeCell ref="A3:E3"/>
    <mergeCell ref="A8:E8"/>
    <mergeCell ref="A64:B64"/>
    <mergeCell ref="A33:B33"/>
    <mergeCell ref="A31:B31"/>
    <mergeCell ref="B5:C5"/>
    <mergeCell ref="A21:B21"/>
    <mergeCell ref="A2:E2"/>
    <mergeCell ref="B4:C4"/>
    <mergeCell ref="A9:E9"/>
    <mergeCell ref="A265:B265"/>
    <mergeCell ref="A130:B130"/>
    <mergeCell ref="A131:E131"/>
    <mergeCell ref="A153:E153"/>
    <mergeCell ref="A137:B137"/>
    <mergeCell ref="A121:B121"/>
    <mergeCell ref="A114:B114"/>
    <mergeCell ref="A167:E167"/>
    <mergeCell ref="C187:D187"/>
    <mergeCell ref="A177:B177"/>
    <mergeCell ref="C173:D173"/>
    <mergeCell ref="A175:B175"/>
    <mergeCell ref="A176:B176"/>
    <mergeCell ref="A178:B178"/>
    <mergeCell ref="A124:E124"/>
    <mergeCell ref="A125:E125"/>
    <mergeCell ref="A169:D169"/>
    <mergeCell ref="A166:E166"/>
    <mergeCell ref="A174:C174"/>
    <mergeCell ref="A182:B182"/>
    <mergeCell ref="A186:B186"/>
    <mergeCell ref="A286:C286"/>
    <mergeCell ref="C281:D281"/>
    <mergeCell ref="A275:C275"/>
    <mergeCell ref="A277:B277"/>
    <mergeCell ref="A279:B279"/>
    <mergeCell ref="A278:B278"/>
    <mergeCell ref="A283:C283"/>
    <mergeCell ref="A266:B266"/>
    <mergeCell ref="A268:B268"/>
    <mergeCell ref="A280:B280"/>
    <mergeCell ref="C262:D262"/>
    <mergeCell ref="A214:C214"/>
    <mergeCell ref="A252:E252"/>
    <mergeCell ref="A219:C219"/>
    <mergeCell ref="A221:C221"/>
    <mergeCell ref="A123:B123"/>
    <mergeCell ref="A168:C168"/>
    <mergeCell ref="C218:D218"/>
    <mergeCell ref="C269:D269"/>
    <mergeCell ref="A267:B267"/>
    <mergeCell ref="A211:C211"/>
    <mergeCell ref="A207:C207"/>
    <mergeCell ref="A203:E203"/>
    <mergeCell ref="A204:E204"/>
    <mergeCell ref="A179:B179"/>
    <mergeCell ref="C180:D180"/>
    <mergeCell ref="A183:B183"/>
    <mergeCell ref="A184:B184"/>
    <mergeCell ref="A185:B185"/>
    <mergeCell ref="A189:C189"/>
    <mergeCell ref="A220:C220"/>
    <mergeCell ref="A319:B319"/>
    <mergeCell ref="A292:C293"/>
    <mergeCell ref="A310:E310"/>
    <mergeCell ref="A303:B305"/>
    <mergeCell ref="A296:E296"/>
    <mergeCell ref="A297:E297"/>
    <mergeCell ref="A317:B318"/>
    <mergeCell ref="A298:B298"/>
    <mergeCell ref="A299:D299"/>
  </mergeCells>
  <phoneticPr fontId="0" type="noConversion"/>
  <dataValidations count="1">
    <dataValidation type="list" allowBlank="1" showInputMessage="1" showErrorMessage="1" promptTitle="Select One:" prompt="Choose whether there is a guarantee" sqref="A299:D299">
      <formula1>$H$298:$H$300</formula1>
    </dataValidation>
  </dataValidations>
  <printOptions horizontalCentered="1"/>
  <pageMargins left="0.25" right="0.25" top="0.5" bottom="0.5" header="0.3" footer="0.3"/>
  <pageSetup scale="87" fitToHeight="0" orientation="portrait" r:id="rId1"/>
  <headerFooter>
    <oddHeader>&amp;L&amp;"Times New Roman,Regular"&amp;11 2020-2021 School Year&amp;R&amp;"Times New Roman,Regular"&amp;11Attachment FP3</oddHeader>
    <oddFooter>&amp;L&amp;"Times New Roman,Regular"&amp;11SNP Projected Operating Costs&amp;R&amp;"Times New Roman,Regular"&amp;11Revised January 28, 2020</oddFooter>
  </headerFooter>
  <rowBreaks count="6" manualBreakCount="6">
    <brk id="53" max="4" man="1"/>
    <brk id="103" max="4" man="1"/>
    <brk id="151" max="4" man="1"/>
    <brk id="201" max="4" man="1"/>
    <brk id="250" max="4" man="1"/>
    <brk id="294" max="4" man="1"/>
  </rowBreaks>
  <ignoredErrors>
    <ignoredError sqref="C121" formulaRange="1"/>
  </ignoredError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4</xdr:col>
                <xdr:colOff>1362075</xdr:colOff>
                <xdr:row>51</xdr:row>
                <xdr:rowOff>180975</xdr:rowOff>
              </from>
              <to>
                <xdr:col>5</xdr:col>
                <xdr:colOff>895350</xdr:colOff>
                <xdr:row>53</xdr:row>
                <xdr:rowOff>9525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7">
            <anchor moveWithCells="1">
              <from>
                <xdr:col>4</xdr:col>
                <xdr:colOff>1362075</xdr:colOff>
                <xdr:row>54</xdr:row>
                <xdr:rowOff>142875</xdr:rowOff>
              </from>
              <to>
                <xdr:col>5</xdr:col>
                <xdr:colOff>895350</xdr:colOff>
                <xdr:row>55</xdr:row>
                <xdr:rowOff>171450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99"/>
  <sheetViews>
    <sheetView tabSelected="1" zoomScaleNormal="100" workbookViewId="0">
      <selection activeCell="B26" sqref="B26"/>
    </sheetView>
  </sheetViews>
  <sheetFormatPr defaultRowHeight="12.75" x14ac:dyDescent="0.2"/>
  <cols>
    <col min="1" max="1" width="59.28515625" style="255" customWidth="1"/>
    <col min="2" max="6" width="15.140625" style="255" customWidth="1"/>
    <col min="7" max="7" width="16.7109375" style="255" customWidth="1"/>
    <col min="8" max="8" width="46.7109375" style="255" customWidth="1"/>
    <col min="9" max="256" width="9.140625" style="255"/>
    <col min="257" max="257" width="59.28515625" style="255" customWidth="1"/>
    <col min="258" max="262" width="15.140625" style="255" customWidth="1"/>
    <col min="263" max="263" width="16.7109375" style="255" customWidth="1"/>
    <col min="264" max="264" width="46.7109375" style="255" customWidth="1"/>
    <col min="265" max="512" width="9.140625" style="255"/>
    <col min="513" max="513" width="59.28515625" style="255" customWidth="1"/>
    <col min="514" max="518" width="15.140625" style="255" customWidth="1"/>
    <col min="519" max="519" width="16.7109375" style="255" customWidth="1"/>
    <col min="520" max="520" width="46.7109375" style="255" customWidth="1"/>
    <col min="521" max="768" width="9.140625" style="255"/>
    <col min="769" max="769" width="59.28515625" style="255" customWidth="1"/>
    <col min="770" max="774" width="15.140625" style="255" customWidth="1"/>
    <col min="775" max="775" width="16.7109375" style="255" customWidth="1"/>
    <col min="776" max="776" width="46.7109375" style="255" customWidth="1"/>
    <col min="777" max="1024" width="9.140625" style="255"/>
    <col min="1025" max="1025" width="59.28515625" style="255" customWidth="1"/>
    <col min="1026" max="1030" width="15.140625" style="255" customWidth="1"/>
    <col min="1031" max="1031" width="16.7109375" style="255" customWidth="1"/>
    <col min="1032" max="1032" width="46.7109375" style="255" customWidth="1"/>
    <col min="1033" max="1280" width="9.140625" style="255"/>
    <col min="1281" max="1281" width="59.28515625" style="255" customWidth="1"/>
    <col min="1282" max="1286" width="15.140625" style="255" customWidth="1"/>
    <col min="1287" max="1287" width="16.7109375" style="255" customWidth="1"/>
    <col min="1288" max="1288" width="46.7109375" style="255" customWidth="1"/>
    <col min="1289" max="1536" width="9.140625" style="255"/>
    <col min="1537" max="1537" width="59.28515625" style="255" customWidth="1"/>
    <col min="1538" max="1542" width="15.140625" style="255" customWidth="1"/>
    <col min="1543" max="1543" width="16.7109375" style="255" customWidth="1"/>
    <col min="1544" max="1544" width="46.7109375" style="255" customWidth="1"/>
    <col min="1545" max="1792" width="9.140625" style="255"/>
    <col min="1793" max="1793" width="59.28515625" style="255" customWidth="1"/>
    <col min="1794" max="1798" width="15.140625" style="255" customWidth="1"/>
    <col min="1799" max="1799" width="16.7109375" style="255" customWidth="1"/>
    <col min="1800" max="1800" width="46.7109375" style="255" customWidth="1"/>
    <col min="1801" max="2048" width="9.140625" style="255"/>
    <col min="2049" max="2049" width="59.28515625" style="255" customWidth="1"/>
    <col min="2050" max="2054" width="15.140625" style="255" customWidth="1"/>
    <col min="2055" max="2055" width="16.7109375" style="255" customWidth="1"/>
    <col min="2056" max="2056" width="46.7109375" style="255" customWidth="1"/>
    <col min="2057" max="2304" width="9.140625" style="255"/>
    <col min="2305" max="2305" width="59.28515625" style="255" customWidth="1"/>
    <col min="2306" max="2310" width="15.140625" style="255" customWidth="1"/>
    <col min="2311" max="2311" width="16.7109375" style="255" customWidth="1"/>
    <col min="2312" max="2312" width="46.7109375" style="255" customWidth="1"/>
    <col min="2313" max="2560" width="9.140625" style="255"/>
    <col min="2561" max="2561" width="59.28515625" style="255" customWidth="1"/>
    <col min="2562" max="2566" width="15.140625" style="255" customWidth="1"/>
    <col min="2567" max="2567" width="16.7109375" style="255" customWidth="1"/>
    <col min="2568" max="2568" width="46.7109375" style="255" customWidth="1"/>
    <col min="2569" max="2816" width="9.140625" style="255"/>
    <col min="2817" max="2817" width="59.28515625" style="255" customWidth="1"/>
    <col min="2818" max="2822" width="15.140625" style="255" customWidth="1"/>
    <col min="2823" max="2823" width="16.7109375" style="255" customWidth="1"/>
    <col min="2824" max="2824" width="46.7109375" style="255" customWidth="1"/>
    <col min="2825" max="3072" width="9.140625" style="255"/>
    <col min="3073" max="3073" width="59.28515625" style="255" customWidth="1"/>
    <col min="3074" max="3078" width="15.140625" style="255" customWidth="1"/>
    <col min="3079" max="3079" width="16.7109375" style="255" customWidth="1"/>
    <col min="3080" max="3080" width="46.7109375" style="255" customWidth="1"/>
    <col min="3081" max="3328" width="9.140625" style="255"/>
    <col min="3329" max="3329" width="59.28515625" style="255" customWidth="1"/>
    <col min="3330" max="3334" width="15.140625" style="255" customWidth="1"/>
    <col min="3335" max="3335" width="16.7109375" style="255" customWidth="1"/>
    <col min="3336" max="3336" width="46.7109375" style="255" customWidth="1"/>
    <col min="3337" max="3584" width="9.140625" style="255"/>
    <col min="3585" max="3585" width="59.28515625" style="255" customWidth="1"/>
    <col min="3586" max="3590" width="15.140625" style="255" customWidth="1"/>
    <col min="3591" max="3591" width="16.7109375" style="255" customWidth="1"/>
    <col min="3592" max="3592" width="46.7109375" style="255" customWidth="1"/>
    <col min="3593" max="3840" width="9.140625" style="255"/>
    <col min="3841" max="3841" width="59.28515625" style="255" customWidth="1"/>
    <col min="3842" max="3846" width="15.140625" style="255" customWidth="1"/>
    <col min="3847" max="3847" width="16.7109375" style="255" customWidth="1"/>
    <col min="3848" max="3848" width="46.7109375" style="255" customWidth="1"/>
    <col min="3849" max="4096" width="9.140625" style="255"/>
    <col min="4097" max="4097" width="59.28515625" style="255" customWidth="1"/>
    <col min="4098" max="4102" width="15.140625" style="255" customWidth="1"/>
    <col min="4103" max="4103" width="16.7109375" style="255" customWidth="1"/>
    <col min="4104" max="4104" width="46.7109375" style="255" customWidth="1"/>
    <col min="4105" max="4352" width="9.140625" style="255"/>
    <col min="4353" max="4353" width="59.28515625" style="255" customWidth="1"/>
    <col min="4354" max="4358" width="15.140625" style="255" customWidth="1"/>
    <col min="4359" max="4359" width="16.7109375" style="255" customWidth="1"/>
    <col min="4360" max="4360" width="46.7109375" style="255" customWidth="1"/>
    <col min="4361" max="4608" width="9.140625" style="255"/>
    <col min="4609" max="4609" width="59.28515625" style="255" customWidth="1"/>
    <col min="4610" max="4614" width="15.140625" style="255" customWidth="1"/>
    <col min="4615" max="4615" width="16.7109375" style="255" customWidth="1"/>
    <col min="4616" max="4616" width="46.7109375" style="255" customWidth="1"/>
    <col min="4617" max="4864" width="9.140625" style="255"/>
    <col min="4865" max="4865" width="59.28515625" style="255" customWidth="1"/>
    <col min="4866" max="4870" width="15.140625" style="255" customWidth="1"/>
    <col min="4871" max="4871" width="16.7109375" style="255" customWidth="1"/>
    <col min="4872" max="4872" width="46.7109375" style="255" customWidth="1"/>
    <col min="4873" max="5120" width="9.140625" style="255"/>
    <col min="5121" max="5121" width="59.28515625" style="255" customWidth="1"/>
    <col min="5122" max="5126" width="15.140625" style="255" customWidth="1"/>
    <col min="5127" max="5127" width="16.7109375" style="255" customWidth="1"/>
    <col min="5128" max="5128" width="46.7109375" style="255" customWidth="1"/>
    <col min="5129" max="5376" width="9.140625" style="255"/>
    <col min="5377" max="5377" width="59.28515625" style="255" customWidth="1"/>
    <col min="5378" max="5382" width="15.140625" style="255" customWidth="1"/>
    <col min="5383" max="5383" width="16.7109375" style="255" customWidth="1"/>
    <col min="5384" max="5384" width="46.7109375" style="255" customWidth="1"/>
    <col min="5385" max="5632" width="9.140625" style="255"/>
    <col min="5633" max="5633" width="59.28515625" style="255" customWidth="1"/>
    <col min="5634" max="5638" width="15.140625" style="255" customWidth="1"/>
    <col min="5639" max="5639" width="16.7109375" style="255" customWidth="1"/>
    <col min="5640" max="5640" width="46.7109375" style="255" customWidth="1"/>
    <col min="5641" max="5888" width="9.140625" style="255"/>
    <col min="5889" max="5889" width="59.28515625" style="255" customWidth="1"/>
    <col min="5890" max="5894" width="15.140625" style="255" customWidth="1"/>
    <col min="5895" max="5895" width="16.7109375" style="255" customWidth="1"/>
    <col min="5896" max="5896" width="46.7109375" style="255" customWidth="1"/>
    <col min="5897" max="6144" width="9.140625" style="255"/>
    <col min="6145" max="6145" width="59.28515625" style="255" customWidth="1"/>
    <col min="6146" max="6150" width="15.140625" style="255" customWidth="1"/>
    <col min="6151" max="6151" width="16.7109375" style="255" customWidth="1"/>
    <col min="6152" max="6152" width="46.7109375" style="255" customWidth="1"/>
    <col min="6153" max="6400" width="9.140625" style="255"/>
    <col min="6401" max="6401" width="59.28515625" style="255" customWidth="1"/>
    <col min="6402" max="6406" width="15.140625" style="255" customWidth="1"/>
    <col min="6407" max="6407" width="16.7109375" style="255" customWidth="1"/>
    <col min="6408" max="6408" width="46.7109375" style="255" customWidth="1"/>
    <col min="6409" max="6656" width="9.140625" style="255"/>
    <col min="6657" max="6657" width="59.28515625" style="255" customWidth="1"/>
    <col min="6658" max="6662" width="15.140625" style="255" customWidth="1"/>
    <col min="6663" max="6663" width="16.7109375" style="255" customWidth="1"/>
    <col min="6664" max="6664" width="46.7109375" style="255" customWidth="1"/>
    <col min="6665" max="6912" width="9.140625" style="255"/>
    <col min="6913" max="6913" width="59.28515625" style="255" customWidth="1"/>
    <col min="6914" max="6918" width="15.140625" style="255" customWidth="1"/>
    <col min="6919" max="6919" width="16.7109375" style="255" customWidth="1"/>
    <col min="6920" max="6920" width="46.7109375" style="255" customWidth="1"/>
    <col min="6921" max="7168" width="9.140625" style="255"/>
    <col min="7169" max="7169" width="59.28515625" style="255" customWidth="1"/>
    <col min="7170" max="7174" width="15.140625" style="255" customWidth="1"/>
    <col min="7175" max="7175" width="16.7109375" style="255" customWidth="1"/>
    <col min="7176" max="7176" width="46.7109375" style="255" customWidth="1"/>
    <col min="7177" max="7424" width="9.140625" style="255"/>
    <col min="7425" max="7425" width="59.28515625" style="255" customWidth="1"/>
    <col min="7426" max="7430" width="15.140625" style="255" customWidth="1"/>
    <col min="7431" max="7431" width="16.7109375" style="255" customWidth="1"/>
    <col min="7432" max="7432" width="46.7109375" style="255" customWidth="1"/>
    <col min="7433" max="7680" width="9.140625" style="255"/>
    <col min="7681" max="7681" width="59.28515625" style="255" customWidth="1"/>
    <col min="7682" max="7686" width="15.140625" style="255" customWidth="1"/>
    <col min="7687" max="7687" width="16.7109375" style="255" customWidth="1"/>
    <col min="7688" max="7688" width="46.7109375" style="255" customWidth="1"/>
    <col min="7689" max="7936" width="9.140625" style="255"/>
    <col min="7937" max="7937" width="59.28515625" style="255" customWidth="1"/>
    <col min="7938" max="7942" width="15.140625" style="255" customWidth="1"/>
    <col min="7943" max="7943" width="16.7109375" style="255" customWidth="1"/>
    <col min="7944" max="7944" width="46.7109375" style="255" customWidth="1"/>
    <col min="7945" max="8192" width="9.140625" style="255"/>
    <col min="8193" max="8193" width="59.28515625" style="255" customWidth="1"/>
    <col min="8194" max="8198" width="15.140625" style="255" customWidth="1"/>
    <col min="8199" max="8199" width="16.7109375" style="255" customWidth="1"/>
    <col min="8200" max="8200" width="46.7109375" style="255" customWidth="1"/>
    <col min="8201" max="8448" width="9.140625" style="255"/>
    <col min="8449" max="8449" width="59.28515625" style="255" customWidth="1"/>
    <col min="8450" max="8454" width="15.140625" style="255" customWidth="1"/>
    <col min="8455" max="8455" width="16.7109375" style="255" customWidth="1"/>
    <col min="8456" max="8456" width="46.7109375" style="255" customWidth="1"/>
    <col min="8457" max="8704" width="9.140625" style="255"/>
    <col min="8705" max="8705" width="59.28515625" style="255" customWidth="1"/>
    <col min="8706" max="8710" width="15.140625" style="255" customWidth="1"/>
    <col min="8711" max="8711" width="16.7109375" style="255" customWidth="1"/>
    <col min="8712" max="8712" width="46.7109375" style="255" customWidth="1"/>
    <col min="8713" max="8960" width="9.140625" style="255"/>
    <col min="8961" max="8961" width="59.28515625" style="255" customWidth="1"/>
    <col min="8962" max="8966" width="15.140625" style="255" customWidth="1"/>
    <col min="8967" max="8967" width="16.7109375" style="255" customWidth="1"/>
    <col min="8968" max="8968" width="46.7109375" style="255" customWidth="1"/>
    <col min="8969" max="9216" width="9.140625" style="255"/>
    <col min="9217" max="9217" width="59.28515625" style="255" customWidth="1"/>
    <col min="9218" max="9222" width="15.140625" style="255" customWidth="1"/>
    <col min="9223" max="9223" width="16.7109375" style="255" customWidth="1"/>
    <col min="9224" max="9224" width="46.7109375" style="255" customWidth="1"/>
    <col min="9225" max="9472" width="9.140625" style="255"/>
    <col min="9473" max="9473" width="59.28515625" style="255" customWidth="1"/>
    <col min="9474" max="9478" width="15.140625" style="255" customWidth="1"/>
    <col min="9479" max="9479" width="16.7109375" style="255" customWidth="1"/>
    <col min="9480" max="9480" width="46.7109375" style="255" customWidth="1"/>
    <col min="9481" max="9728" width="9.140625" style="255"/>
    <col min="9729" max="9729" width="59.28515625" style="255" customWidth="1"/>
    <col min="9730" max="9734" width="15.140625" style="255" customWidth="1"/>
    <col min="9735" max="9735" width="16.7109375" style="255" customWidth="1"/>
    <col min="9736" max="9736" width="46.7109375" style="255" customWidth="1"/>
    <col min="9737" max="9984" width="9.140625" style="255"/>
    <col min="9985" max="9985" width="59.28515625" style="255" customWidth="1"/>
    <col min="9986" max="9990" width="15.140625" style="255" customWidth="1"/>
    <col min="9991" max="9991" width="16.7109375" style="255" customWidth="1"/>
    <col min="9992" max="9992" width="46.7109375" style="255" customWidth="1"/>
    <col min="9993" max="10240" width="9.140625" style="255"/>
    <col min="10241" max="10241" width="59.28515625" style="255" customWidth="1"/>
    <col min="10242" max="10246" width="15.140625" style="255" customWidth="1"/>
    <col min="10247" max="10247" width="16.7109375" style="255" customWidth="1"/>
    <col min="10248" max="10248" width="46.7109375" style="255" customWidth="1"/>
    <col min="10249" max="10496" width="9.140625" style="255"/>
    <col min="10497" max="10497" width="59.28515625" style="255" customWidth="1"/>
    <col min="10498" max="10502" width="15.140625" style="255" customWidth="1"/>
    <col min="10503" max="10503" width="16.7109375" style="255" customWidth="1"/>
    <col min="10504" max="10504" width="46.7109375" style="255" customWidth="1"/>
    <col min="10505" max="10752" width="9.140625" style="255"/>
    <col min="10753" max="10753" width="59.28515625" style="255" customWidth="1"/>
    <col min="10754" max="10758" width="15.140625" style="255" customWidth="1"/>
    <col min="10759" max="10759" width="16.7109375" style="255" customWidth="1"/>
    <col min="10760" max="10760" width="46.7109375" style="255" customWidth="1"/>
    <col min="10761" max="11008" width="9.140625" style="255"/>
    <col min="11009" max="11009" width="59.28515625" style="255" customWidth="1"/>
    <col min="11010" max="11014" width="15.140625" style="255" customWidth="1"/>
    <col min="11015" max="11015" width="16.7109375" style="255" customWidth="1"/>
    <col min="11016" max="11016" width="46.7109375" style="255" customWidth="1"/>
    <col min="11017" max="11264" width="9.140625" style="255"/>
    <col min="11265" max="11265" width="59.28515625" style="255" customWidth="1"/>
    <col min="11266" max="11270" width="15.140625" style="255" customWidth="1"/>
    <col min="11271" max="11271" width="16.7109375" style="255" customWidth="1"/>
    <col min="11272" max="11272" width="46.7109375" style="255" customWidth="1"/>
    <col min="11273" max="11520" width="9.140625" style="255"/>
    <col min="11521" max="11521" width="59.28515625" style="255" customWidth="1"/>
    <col min="11522" max="11526" width="15.140625" style="255" customWidth="1"/>
    <col min="11527" max="11527" width="16.7109375" style="255" customWidth="1"/>
    <col min="11528" max="11528" width="46.7109375" style="255" customWidth="1"/>
    <col min="11529" max="11776" width="9.140625" style="255"/>
    <col min="11777" max="11777" width="59.28515625" style="255" customWidth="1"/>
    <col min="11778" max="11782" width="15.140625" style="255" customWidth="1"/>
    <col min="11783" max="11783" width="16.7109375" style="255" customWidth="1"/>
    <col min="11784" max="11784" width="46.7109375" style="255" customWidth="1"/>
    <col min="11785" max="12032" width="9.140625" style="255"/>
    <col min="12033" max="12033" width="59.28515625" style="255" customWidth="1"/>
    <col min="12034" max="12038" width="15.140625" style="255" customWidth="1"/>
    <col min="12039" max="12039" width="16.7109375" style="255" customWidth="1"/>
    <col min="12040" max="12040" width="46.7109375" style="255" customWidth="1"/>
    <col min="12041" max="12288" width="9.140625" style="255"/>
    <col min="12289" max="12289" width="59.28515625" style="255" customWidth="1"/>
    <col min="12290" max="12294" width="15.140625" style="255" customWidth="1"/>
    <col min="12295" max="12295" width="16.7109375" style="255" customWidth="1"/>
    <col min="12296" max="12296" width="46.7109375" style="255" customWidth="1"/>
    <col min="12297" max="12544" width="9.140625" style="255"/>
    <col min="12545" max="12545" width="59.28515625" style="255" customWidth="1"/>
    <col min="12546" max="12550" width="15.140625" style="255" customWidth="1"/>
    <col min="12551" max="12551" width="16.7109375" style="255" customWidth="1"/>
    <col min="12552" max="12552" width="46.7109375" style="255" customWidth="1"/>
    <col min="12553" max="12800" width="9.140625" style="255"/>
    <col min="12801" max="12801" width="59.28515625" style="255" customWidth="1"/>
    <col min="12802" max="12806" width="15.140625" style="255" customWidth="1"/>
    <col min="12807" max="12807" width="16.7109375" style="255" customWidth="1"/>
    <col min="12808" max="12808" width="46.7109375" style="255" customWidth="1"/>
    <col min="12809" max="13056" width="9.140625" style="255"/>
    <col min="13057" max="13057" width="59.28515625" style="255" customWidth="1"/>
    <col min="13058" max="13062" width="15.140625" style="255" customWidth="1"/>
    <col min="13063" max="13063" width="16.7109375" style="255" customWidth="1"/>
    <col min="13064" max="13064" width="46.7109375" style="255" customWidth="1"/>
    <col min="13065" max="13312" width="9.140625" style="255"/>
    <col min="13313" max="13313" width="59.28515625" style="255" customWidth="1"/>
    <col min="13314" max="13318" width="15.140625" style="255" customWidth="1"/>
    <col min="13319" max="13319" width="16.7109375" style="255" customWidth="1"/>
    <col min="13320" max="13320" width="46.7109375" style="255" customWidth="1"/>
    <col min="13321" max="13568" width="9.140625" style="255"/>
    <col min="13569" max="13569" width="59.28515625" style="255" customWidth="1"/>
    <col min="13570" max="13574" width="15.140625" style="255" customWidth="1"/>
    <col min="13575" max="13575" width="16.7109375" style="255" customWidth="1"/>
    <col min="13576" max="13576" width="46.7109375" style="255" customWidth="1"/>
    <col min="13577" max="13824" width="9.140625" style="255"/>
    <col min="13825" max="13825" width="59.28515625" style="255" customWidth="1"/>
    <col min="13826" max="13830" width="15.140625" style="255" customWidth="1"/>
    <col min="13831" max="13831" width="16.7109375" style="255" customWidth="1"/>
    <col min="13832" max="13832" width="46.7109375" style="255" customWidth="1"/>
    <col min="13833" max="14080" width="9.140625" style="255"/>
    <col min="14081" max="14081" width="59.28515625" style="255" customWidth="1"/>
    <col min="14082" max="14086" width="15.140625" style="255" customWidth="1"/>
    <col min="14087" max="14087" width="16.7109375" style="255" customWidth="1"/>
    <col min="14088" max="14088" width="46.7109375" style="255" customWidth="1"/>
    <col min="14089" max="14336" width="9.140625" style="255"/>
    <col min="14337" max="14337" width="59.28515625" style="255" customWidth="1"/>
    <col min="14338" max="14342" width="15.140625" style="255" customWidth="1"/>
    <col min="14343" max="14343" width="16.7109375" style="255" customWidth="1"/>
    <col min="14344" max="14344" width="46.7109375" style="255" customWidth="1"/>
    <col min="14345" max="14592" width="9.140625" style="255"/>
    <col min="14593" max="14593" width="59.28515625" style="255" customWidth="1"/>
    <col min="14594" max="14598" width="15.140625" style="255" customWidth="1"/>
    <col min="14599" max="14599" width="16.7109375" style="255" customWidth="1"/>
    <col min="14600" max="14600" width="46.7109375" style="255" customWidth="1"/>
    <col min="14601" max="14848" width="9.140625" style="255"/>
    <col min="14849" max="14849" width="59.28515625" style="255" customWidth="1"/>
    <col min="14850" max="14854" width="15.140625" style="255" customWidth="1"/>
    <col min="14855" max="14855" width="16.7109375" style="255" customWidth="1"/>
    <col min="14856" max="14856" width="46.7109375" style="255" customWidth="1"/>
    <col min="14857" max="15104" width="9.140625" style="255"/>
    <col min="15105" max="15105" width="59.28515625" style="255" customWidth="1"/>
    <col min="15106" max="15110" width="15.140625" style="255" customWidth="1"/>
    <col min="15111" max="15111" width="16.7109375" style="255" customWidth="1"/>
    <col min="15112" max="15112" width="46.7109375" style="255" customWidth="1"/>
    <col min="15113" max="15360" width="9.140625" style="255"/>
    <col min="15361" max="15361" width="59.28515625" style="255" customWidth="1"/>
    <col min="15362" max="15366" width="15.140625" style="255" customWidth="1"/>
    <col min="15367" max="15367" width="16.7109375" style="255" customWidth="1"/>
    <col min="15368" max="15368" width="46.7109375" style="255" customWidth="1"/>
    <col min="15369" max="15616" width="9.140625" style="255"/>
    <col min="15617" max="15617" width="59.28515625" style="255" customWidth="1"/>
    <col min="15618" max="15622" width="15.140625" style="255" customWidth="1"/>
    <col min="15623" max="15623" width="16.7109375" style="255" customWidth="1"/>
    <col min="15624" max="15624" width="46.7109375" style="255" customWidth="1"/>
    <col min="15625" max="15872" width="9.140625" style="255"/>
    <col min="15873" max="15873" width="59.28515625" style="255" customWidth="1"/>
    <col min="15874" max="15878" width="15.140625" style="255" customWidth="1"/>
    <col min="15879" max="15879" width="16.7109375" style="255" customWidth="1"/>
    <col min="15880" max="15880" width="46.7109375" style="255" customWidth="1"/>
    <col min="15881" max="16128" width="9.140625" style="255"/>
    <col min="16129" max="16129" width="59.28515625" style="255" customWidth="1"/>
    <col min="16130" max="16134" width="15.140625" style="255" customWidth="1"/>
    <col min="16135" max="16135" width="16.7109375" style="255" customWidth="1"/>
    <col min="16136" max="16136" width="46.7109375" style="255" customWidth="1"/>
    <col min="16137" max="16384" width="9.140625" style="255"/>
  </cols>
  <sheetData>
    <row r="1" spans="1:8" ht="20.25" x14ac:dyDescent="0.2">
      <c r="A1" s="575" t="s">
        <v>277</v>
      </c>
      <c r="B1" s="575"/>
      <c r="C1" s="575"/>
      <c r="D1" s="575"/>
      <c r="E1" s="575"/>
      <c r="F1" s="575"/>
    </row>
    <row r="2" spans="1:8" ht="15" customHeight="1" x14ac:dyDescent="0.2">
      <c r="A2" s="576" t="s">
        <v>239</v>
      </c>
      <c r="B2" s="576"/>
      <c r="C2" s="576"/>
      <c r="D2" s="576"/>
      <c r="E2" s="576"/>
      <c r="F2" s="576"/>
    </row>
    <row r="3" spans="1:8" ht="18.75" customHeight="1" x14ac:dyDescent="0.2">
      <c r="A3" s="577" t="s">
        <v>310</v>
      </c>
      <c r="B3" s="577"/>
      <c r="C3" s="577"/>
      <c r="D3" s="577"/>
      <c r="E3" s="577"/>
      <c r="F3" s="577"/>
    </row>
    <row r="4" spans="1:8" ht="18.75" customHeight="1" thickBot="1" x14ac:dyDescent="0.25">
      <c r="A4" s="409" t="s">
        <v>240</v>
      </c>
      <c r="B4" s="578" t="s">
        <v>358</v>
      </c>
      <c r="C4" s="578"/>
      <c r="D4" s="578"/>
    </row>
    <row r="5" spans="1:8" ht="18.75" customHeight="1" thickBot="1" x14ac:dyDescent="0.25">
      <c r="A5" s="409" t="s">
        <v>241</v>
      </c>
      <c r="B5" s="579" t="s">
        <v>359</v>
      </c>
      <c r="C5" s="579"/>
      <c r="D5" s="579"/>
    </row>
    <row r="6" spans="1:8" ht="13.15" customHeight="1" x14ac:dyDescent="0.2"/>
    <row r="8" spans="1:8" x14ac:dyDescent="0.2">
      <c r="B8" s="410" t="s">
        <v>274</v>
      </c>
      <c r="C8" s="475">
        <v>2.3E-2</v>
      </c>
      <c r="F8" s="411"/>
    </row>
    <row r="9" spans="1:8" ht="13.5" thickBot="1" x14ac:dyDescent="0.25">
      <c r="A9" s="411"/>
      <c r="C9" s="412"/>
    </row>
    <row r="10" spans="1:8" ht="38.25" x14ac:dyDescent="0.2">
      <c r="A10" s="413" t="s">
        <v>242</v>
      </c>
      <c r="B10" s="414" t="s">
        <v>275</v>
      </c>
      <c r="C10" s="414" t="s">
        <v>243</v>
      </c>
      <c r="D10" s="414" t="s">
        <v>276</v>
      </c>
      <c r="E10" s="414" t="s">
        <v>244</v>
      </c>
      <c r="F10" s="415" t="s">
        <v>245</v>
      </c>
      <c r="G10" s="416" t="s">
        <v>246</v>
      </c>
      <c r="H10" s="417" t="s">
        <v>247</v>
      </c>
    </row>
    <row r="11" spans="1:8" x14ac:dyDescent="0.2">
      <c r="A11" s="418" t="s">
        <v>248</v>
      </c>
      <c r="B11" s="419">
        <v>1.3667</v>
      </c>
      <c r="C11" s="420">
        <f>ROUND((B11+B11*$C$8),4)</f>
        <v>1.3980999999999999</v>
      </c>
      <c r="D11" s="420">
        <f>VLOOKUP(A11,'FP3 - POC'!$A$203:$E$308,5,FALSE)</f>
        <v>1.4464999999999999</v>
      </c>
      <c r="E11" s="420">
        <f>D11-B11</f>
        <v>7.9799999999999871E-2</v>
      </c>
      <c r="F11" s="421">
        <f>IF(B11=0,0,IF(B11&gt;0,(E11/B11)))</f>
        <v>5.8388819784883202E-2</v>
      </c>
      <c r="G11" s="422" t="str">
        <f>IF(D11&gt;C11,"needs SFA review","ok")</f>
        <v>needs SFA review</v>
      </c>
      <c r="H11" s="423" t="s">
        <v>364</v>
      </c>
    </row>
    <row r="12" spans="1:8" x14ac:dyDescent="0.2">
      <c r="A12" s="422"/>
      <c r="B12" s="424"/>
      <c r="C12" s="424"/>
      <c r="D12" s="424"/>
      <c r="E12" s="424"/>
      <c r="F12" s="425"/>
      <c r="G12" s="422"/>
      <c r="H12" s="423"/>
    </row>
    <row r="13" spans="1:8" x14ac:dyDescent="0.2">
      <c r="A13" s="418" t="s">
        <v>59</v>
      </c>
      <c r="B13" s="426">
        <v>1.44E-2</v>
      </c>
      <c r="C13" s="427">
        <f>ROUND((B13+B13*$C$8),4)</f>
        <v>1.47E-2</v>
      </c>
      <c r="D13" s="427">
        <f>VLOOKUP(A13,'FP3 - POC'!$A$203:$E$308,5,FALSE)</f>
        <v>7.3000000000000001E-3</v>
      </c>
      <c r="E13" s="427">
        <f>D13-B13</f>
        <v>-7.0999999999999995E-3</v>
      </c>
      <c r="F13" s="428">
        <f>IF(B13=0,0,IF(B13&gt;0,(E13/B13)))</f>
        <v>-0.49305555555555552</v>
      </c>
      <c r="G13" s="422" t="str">
        <f>IF(D13&gt;C13,"needs SFA review","ok")</f>
        <v>ok</v>
      </c>
      <c r="H13" s="423"/>
    </row>
    <row r="14" spans="1:8" x14ac:dyDescent="0.2">
      <c r="A14" s="422"/>
      <c r="B14" s="424"/>
      <c r="C14" s="424"/>
      <c r="D14" s="424"/>
      <c r="E14" s="424"/>
      <c r="F14" s="425"/>
      <c r="G14" s="422"/>
      <c r="H14" s="423"/>
    </row>
    <row r="15" spans="1:8" x14ac:dyDescent="0.2">
      <c r="A15" s="418" t="s">
        <v>57</v>
      </c>
      <c r="B15" s="424"/>
      <c r="C15" s="424"/>
      <c r="D15" s="424"/>
      <c r="E15" s="424"/>
      <c r="F15" s="425"/>
      <c r="G15" s="422"/>
      <c r="H15" s="423"/>
    </row>
    <row r="16" spans="1:8" x14ac:dyDescent="0.2">
      <c r="A16" s="429" t="s">
        <v>249</v>
      </c>
      <c r="B16" s="430">
        <v>0.19589999999999999</v>
      </c>
      <c r="C16" s="424">
        <f t="shared" ref="C16:C17" si="0">ROUND((B16+B16*$C$8),4)</f>
        <v>0.20039999999999999</v>
      </c>
      <c r="D16" s="424">
        <f>VLOOKUP(A16,'FP3 - POC'!$A$203:$E$308,5,FALSE)</f>
        <v>0.20599999999999999</v>
      </c>
      <c r="E16" s="424">
        <f>D16-B16</f>
        <v>1.0099999999999998E-2</v>
      </c>
      <c r="F16" s="425">
        <f>IF(B16=0,0,IF(B16&gt;0,(E16/B16)))</f>
        <v>5.1556916794282787E-2</v>
      </c>
      <c r="G16" s="422" t="str">
        <f>IF(D16&gt;C16,"needs SFA review","ok")</f>
        <v>needs SFA review</v>
      </c>
      <c r="H16" s="423" t="s">
        <v>364</v>
      </c>
    </row>
    <row r="17" spans="1:8" x14ac:dyDescent="0.2">
      <c r="A17" s="429" t="s">
        <v>250</v>
      </c>
      <c r="B17" s="430">
        <v>8.2699999999999996E-2</v>
      </c>
      <c r="C17" s="424">
        <f t="shared" si="0"/>
        <v>8.4599999999999995E-2</v>
      </c>
      <c r="D17" s="424">
        <f>VLOOKUP(A17,'FP3 - POC'!$A$203:$E$308,5,FALSE)</f>
        <v>8.6099999999999996E-2</v>
      </c>
      <c r="E17" s="424">
        <f>D17-B17</f>
        <v>3.4000000000000002E-3</v>
      </c>
      <c r="F17" s="425">
        <f>IF(B17=0,0,IF(B17&gt;0,(E17/B17)))</f>
        <v>4.1112454655380902E-2</v>
      </c>
      <c r="G17" s="422" t="str">
        <f>IF(D17&gt;C17,"needs SFA review","ok")</f>
        <v>needs SFA review</v>
      </c>
      <c r="H17" s="423" t="s">
        <v>364</v>
      </c>
    </row>
    <row r="18" spans="1:8" x14ac:dyDescent="0.2">
      <c r="A18" s="431" t="s">
        <v>152</v>
      </c>
      <c r="B18" s="427">
        <f>SUM(B16:B17)</f>
        <v>0.27859999999999996</v>
      </c>
      <c r="C18" s="427">
        <f>SUM(C16:C17)</f>
        <v>0.28499999999999998</v>
      </c>
      <c r="D18" s="427">
        <f>SUM(D16:D17)</f>
        <v>0.29209999999999997</v>
      </c>
      <c r="E18" s="427">
        <f>D18-B18</f>
        <v>1.3500000000000012E-2</v>
      </c>
      <c r="F18" s="428">
        <f>IF(B18=0,0,IF(B18&gt;0,(E18/B18)))</f>
        <v>4.8456568557071117E-2</v>
      </c>
      <c r="G18" s="422"/>
      <c r="H18" s="423"/>
    </row>
    <row r="19" spans="1:8" x14ac:dyDescent="0.2">
      <c r="A19" s="431"/>
      <c r="B19" s="424"/>
      <c r="C19" s="424"/>
      <c r="D19" s="424"/>
      <c r="E19" s="424"/>
      <c r="F19" s="425"/>
      <c r="G19" s="422"/>
      <c r="H19" s="423"/>
    </row>
    <row r="20" spans="1:8" x14ac:dyDescent="0.2">
      <c r="A20" s="418" t="s">
        <v>58</v>
      </c>
      <c r="B20" s="424"/>
      <c r="C20" s="424"/>
      <c r="D20" s="424"/>
      <c r="E20" s="424"/>
      <c r="F20" s="425"/>
      <c r="G20" s="422"/>
      <c r="H20" s="423"/>
    </row>
    <row r="21" spans="1:8" x14ac:dyDescent="0.2">
      <c r="A21" s="422" t="s">
        <v>114</v>
      </c>
      <c r="B21" s="430">
        <v>9.4999999999999998E-3</v>
      </c>
      <c r="C21" s="424">
        <f t="shared" ref="C21:C54" si="1">ROUND((B21+B21*$C$8),4)</f>
        <v>9.7000000000000003E-3</v>
      </c>
      <c r="D21" s="424">
        <f>VLOOKUP(A21,'FP3 - POC'!$A$203:$E$308,5,FALSE)</f>
        <v>9.7000000000000003E-3</v>
      </c>
      <c r="E21" s="424">
        <f t="shared" ref="E21:E36" si="2">D21-B21</f>
        <v>2.0000000000000052E-4</v>
      </c>
      <c r="F21" s="425">
        <f t="shared" ref="F21:F36" si="3">IF(B21=0,0,IF(B21&gt;0,(E21/B21)))</f>
        <v>2.1052631578947423E-2</v>
      </c>
      <c r="G21" s="422" t="str">
        <f t="shared" ref="G21:G36" si="4">IF(D21&gt;C21,"needs SFA review","ok")</f>
        <v>ok</v>
      </c>
      <c r="H21" s="423"/>
    </row>
    <row r="22" spans="1:8" x14ac:dyDescent="0.2">
      <c r="A22" s="422" t="s">
        <v>115</v>
      </c>
      <c r="B22" s="430">
        <v>0</v>
      </c>
      <c r="C22" s="424">
        <f t="shared" si="1"/>
        <v>0</v>
      </c>
      <c r="D22" s="424">
        <f>VLOOKUP(A22,'FP3 - POC'!$A$203:$E$308,5,FALSE)</f>
        <v>0</v>
      </c>
      <c r="E22" s="424">
        <f t="shared" si="2"/>
        <v>0</v>
      </c>
      <c r="F22" s="425">
        <f t="shared" si="3"/>
        <v>0</v>
      </c>
      <c r="G22" s="422" t="str">
        <f t="shared" si="4"/>
        <v>ok</v>
      </c>
      <c r="H22" s="423"/>
    </row>
    <row r="23" spans="1:8" x14ac:dyDescent="0.2">
      <c r="A23" s="422" t="s">
        <v>140</v>
      </c>
      <c r="B23" s="430">
        <v>1.5299999999999999E-2</v>
      </c>
      <c r="C23" s="424">
        <f t="shared" si="1"/>
        <v>1.5699999999999999E-2</v>
      </c>
      <c r="D23" s="424">
        <f>VLOOKUP(A23,'FP3 - POC'!$A$203:$E$308,5,FALSE)</f>
        <v>1.6299999999999999E-2</v>
      </c>
      <c r="E23" s="424">
        <f t="shared" si="2"/>
        <v>9.9999999999999915E-4</v>
      </c>
      <c r="F23" s="425">
        <f t="shared" si="3"/>
        <v>6.5359477124182955E-2</v>
      </c>
      <c r="G23" s="422" t="str">
        <f t="shared" si="4"/>
        <v>needs SFA review</v>
      </c>
      <c r="H23" s="423" t="s">
        <v>364</v>
      </c>
    </row>
    <row r="24" spans="1:8" x14ac:dyDescent="0.2">
      <c r="A24" s="422" t="s">
        <v>116</v>
      </c>
      <c r="B24" s="430">
        <v>0</v>
      </c>
      <c r="C24" s="424">
        <f t="shared" si="1"/>
        <v>0</v>
      </c>
      <c r="D24" s="424">
        <f>VLOOKUP(A24,'FP3 - POC'!$A$203:$E$308,5,FALSE)</f>
        <v>0</v>
      </c>
      <c r="E24" s="424">
        <f t="shared" si="2"/>
        <v>0</v>
      </c>
      <c r="F24" s="425">
        <f t="shared" si="3"/>
        <v>0</v>
      </c>
      <c r="G24" s="422" t="str">
        <f t="shared" si="4"/>
        <v>ok</v>
      </c>
      <c r="H24" s="423"/>
    </row>
    <row r="25" spans="1:8" x14ac:dyDescent="0.2">
      <c r="A25" s="422" t="s">
        <v>117</v>
      </c>
      <c r="B25" s="430">
        <v>2.4799999999999999E-2</v>
      </c>
      <c r="C25" s="424">
        <f t="shared" si="1"/>
        <v>2.5399999999999999E-2</v>
      </c>
      <c r="D25" s="424">
        <f>VLOOKUP(A25,'FP3 - POC'!$A$203:$E$308,5,FALSE)</f>
        <v>2.53E-2</v>
      </c>
      <c r="E25" s="424">
        <f t="shared" si="2"/>
        <v>5.0000000000000044E-4</v>
      </c>
      <c r="F25" s="425">
        <f t="shared" si="3"/>
        <v>2.0161290322580665E-2</v>
      </c>
      <c r="G25" s="422" t="str">
        <f t="shared" si="4"/>
        <v>ok</v>
      </c>
      <c r="H25" s="423"/>
    </row>
    <row r="26" spans="1:8" x14ac:dyDescent="0.2">
      <c r="A26" s="422" t="s">
        <v>118</v>
      </c>
      <c r="B26" s="430">
        <v>4.4999999999999997E-3</v>
      </c>
      <c r="C26" s="424">
        <f t="shared" si="1"/>
        <v>4.5999999999999999E-3</v>
      </c>
      <c r="D26" s="424">
        <f>VLOOKUP(A26,'FP3 - POC'!$A$203:$E$308,5,FALSE)</f>
        <v>4.5999999999999999E-3</v>
      </c>
      <c r="E26" s="424">
        <f t="shared" si="2"/>
        <v>1.0000000000000026E-4</v>
      </c>
      <c r="F26" s="425">
        <f t="shared" si="3"/>
        <v>2.2222222222222282E-2</v>
      </c>
      <c r="G26" s="422" t="str">
        <f t="shared" si="4"/>
        <v>ok</v>
      </c>
      <c r="H26" s="423"/>
    </row>
    <row r="27" spans="1:8" x14ac:dyDescent="0.2">
      <c r="A27" s="422" t="s">
        <v>119</v>
      </c>
      <c r="B27" s="430">
        <v>0</v>
      </c>
      <c r="C27" s="424">
        <f t="shared" si="1"/>
        <v>0</v>
      </c>
      <c r="D27" s="424">
        <f>VLOOKUP(A27,'FP3 - POC'!$A$203:$E$308,5,FALSE)</f>
        <v>0</v>
      </c>
      <c r="E27" s="424">
        <f t="shared" si="2"/>
        <v>0</v>
      </c>
      <c r="F27" s="425">
        <f t="shared" si="3"/>
        <v>0</v>
      </c>
      <c r="G27" s="422" t="str">
        <f t="shared" si="4"/>
        <v>ok</v>
      </c>
      <c r="H27" s="423"/>
    </row>
    <row r="28" spans="1:8" x14ac:dyDescent="0.2">
      <c r="A28" s="422" t="s">
        <v>120</v>
      </c>
      <c r="B28" s="430">
        <v>0</v>
      </c>
      <c r="C28" s="424">
        <f t="shared" si="1"/>
        <v>0</v>
      </c>
      <c r="D28" s="424">
        <f>VLOOKUP(A28,'FP3 - POC'!$A$203:$E$308,5,FALSE)</f>
        <v>0</v>
      </c>
      <c r="E28" s="424">
        <f t="shared" si="2"/>
        <v>0</v>
      </c>
      <c r="F28" s="425">
        <f t="shared" si="3"/>
        <v>0</v>
      </c>
      <c r="G28" s="422" t="str">
        <f t="shared" si="4"/>
        <v>ok</v>
      </c>
      <c r="H28" s="423"/>
    </row>
    <row r="29" spans="1:8" x14ac:dyDescent="0.2">
      <c r="A29" s="422" t="s">
        <v>121</v>
      </c>
      <c r="B29" s="430">
        <v>0</v>
      </c>
      <c r="C29" s="424">
        <f t="shared" si="1"/>
        <v>0</v>
      </c>
      <c r="D29" s="424">
        <f>VLOOKUP(A29,'FP3 - POC'!$A$203:$E$308,5,FALSE)</f>
        <v>0</v>
      </c>
      <c r="E29" s="424">
        <f t="shared" si="2"/>
        <v>0</v>
      </c>
      <c r="F29" s="425">
        <f t="shared" si="3"/>
        <v>0</v>
      </c>
      <c r="G29" s="422" t="str">
        <f t="shared" si="4"/>
        <v>ok</v>
      </c>
      <c r="H29" s="423"/>
    </row>
    <row r="30" spans="1:8" x14ac:dyDescent="0.2">
      <c r="A30" s="422" t="s">
        <v>122</v>
      </c>
      <c r="B30" s="430">
        <v>0</v>
      </c>
      <c r="C30" s="424">
        <f t="shared" si="1"/>
        <v>0</v>
      </c>
      <c r="D30" s="424">
        <f>VLOOKUP(A30,'FP3 - POC'!$A$203:$E$308,5,FALSE)</f>
        <v>0</v>
      </c>
      <c r="E30" s="424">
        <f t="shared" si="2"/>
        <v>0</v>
      </c>
      <c r="F30" s="425">
        <f t="shared" si="3"/>
        <v>0</v>
      </c>
      <c r="G30" s="422" t="str">
        <f t="shared" si="4"/>
        <v>ok</v>
      </c>
      <c r="H30" s="423"/>
    </row>
    <row r="31" spans="1:8" x14ac:dyDescent="0.2">
      <c r="A31" s="422" t="s">
        <v>123</v>
      </c>
      <c r="B31" s="430">
        <v>0</v>
      </c>
      <c r="C31" s="424">
        <f t="shared" si="1"/>
        <v>0</v>
      </c>
      <c r="D31" s="424">
        <f>VLOOKUP(A31,'FP3 - POC'!$A$203:$E$308,5,FALSE)</f>
        <v>0</v>
      </c>
      <c r="E31" s="424">
        <f t="shared" si="2"/>
        <v>0</v>
      </c>
      <c r="F31" s="425">
        <f t="shared" si="3"/>
        <v>0</v>
      </c>
      <c r="G31" s="422" t="str">
        <f t="shared" si="4"/>
        <v>ok</v>
      </c>
      <c r="H31" s="423"/>
    </row>
    <row r="32" spans="1:8" x14ac:dyDescent="0.2">
      <c r="A32" s="422" t="s">
        <v>124</v>
      </c>
      <c r="B32" s="430">
        <v>0</v>
      </c>
      <c r="C32" s="424">
        <f t="shared" si="1"/>
        <v>0</v>
      </c>
      <c r="D32" s="424">
        <f>VLOOKUP(A32,'FP3 - POC'!$A$203:$E$308,5,FALSE)</f>
        <v>0</v>
      </c>
      <c r="E32" s="424">
        <f t="shared" si="2"/>
        <v>0</v>
      </c>
      <c r="F32" s="425">
        <f t="shared" si="3"/>
        <v>0</v>
      </c>
      <c r="G32" s="422" t="str">
        <f t="shared" si="4"/>
        <v>ok</v>
      </c>
      <c r="H32" s="423"/>
    </row>
    <row r="33" spans="1:8" x14ac:dyDescent="0.2">
      <c r="A33" s="422" t="s">
        <v>125</v>
      </c>
      <c r="B33" s="430">
        <v>0</v>
      </c>
      <c r="C33" s="424">
        <f t="shared" si="1"/>
        <v>0</v>
      </c>
      <c r="D33" s="424">
        <f>VLOOKUP(A33,'FP3 - POC'!$A$203:$E$308,5,FALSE)</f>
        <v>0</v>
      </c>
      <c r="E33" s="424">
        <f t="shared" si="2"/>
        <v>0</v>
      </c>
      <c r="F33" s="425">
        <f t="shared" si="3"/>
        <v>0</v>
      </c>
      <c r="G33" s="422" t="str">
        <f t="shared" si="4"/>
        <v>ok</v>
      </c>
      <c r="H33" s="423"/>
    </row>
    <row r="34" spans="1:8" x14ac:dyDescent="0.2">
      <c r="A34" s="422" t="s">
        <v>126</v>
      </c>
      <c r="B34" s="430">
        <v>0</v>
      </c>
      <c r="C34" s="424">
        <f t="shared" si="1"/>
        <v>0</v>
      </c>
      <c r="D34" s="424">
        <f>VLOOKUP(A34,'FP3 - POC'!$A$203:$E$308,5,FALSE)</f>
        <v>0</v>
      </c>
      <c r="E34" s="424">
        <f t="shared" si="2"/>
        <v>0</v>
      </c>
      <c r="F34" s="425">
        <f t="shared" si="3"/>
        <v>0</v>
      </c>
      <c r="G34" s="422" t="str">
        <f t="shared" si="4"/>
        <v>ok</v>
      </c>
      <c r="H34" s="423"/>
    </row>
    <row r="35" spans="1:8" x14ac:dyDescent="0.2">
      <c r="A35" s="422" t="s">
        <v>141</v>
      </c>
      <c r="B35" s="430">
        <v>0</v>
      </c>
      <c r="C35" s="424">
        <f t="shared" si="1"/>
        <v>0</v>
      </c>
      <c r="D35" s="424">
        <f>VLOOKUP(A35,'FP3 - POC'!$A$203:$E$308,5,FALSE)</f>
        <v>0</v>
      </c>
      <c r="E35" s="424">
        <f t="shared" si="2"/>
        <v>0</v>
      </c>
      <c r="F35" s="425">
        <f t="shared" si="3"/>
        <v>0</v>
      </c>
      <c r="G35" s="422" t="str">
        <f t="shared" si="4"/>
        <v>ok</v>
      </c>
      <c r="H35" s="423"/>
    </row>
    <row r="36" spans="1:8" x14ac:dyDescent="0.2">
      <c r="A36" s="422" t="s">
        <v>228</v>
      </c>
      <c r="B36" s="430">
        <v>8.3999999999999995E-3</v>
      </c>
      <c r="C36" s="424">
        <f t="shared" si="1"/>
        <v>8.6E-3</v>
      </c>
      <c r="D36" s="424">
        <f>VLOOKUP(A36,'FP3 - POC'!$A$203:$E$308,5,FALSE)</f>
        <v>8.8999999999999999E-3</v>
      </c>
      <c r="E36" s="424">
        <f t="shared" si="2"/>
        <v>5.0000000000000044E-4</v>
      </c>
      <c r="F36" s="425">
        <f t="shared" si="3"/>
        <v>5.9523809523809583E-2</v>
      </c>
      <c r="G36" s="422" t="str">
        <f t="shared" si="4"/>
        <v>needs SFA review</v>
      </c>
      <c r="H36" s="423" t="s">
        <v>364</v>
      </c>
    </row>
    <row r="37" spans="1:8" x14ac:dyDescent="0.2">
      <c r="A37" s="422" t="s">
        <v>127</v>
      </c>
      <c r="B37" s="430">
        <v>0</v>
      </c>
      <c r="C37" s="424">
        <f t="shared" si="1"/>
        <v>0</v>
      </c>
      <c r="D37" s="424">
        <f>VLOOKUP(A37,'FP3 - POC'!$A$203:$E$308,5,FALSE)</f>
        <v>0</v>
      </c>
      <c r="E37" s="424">
        <f t="shared" ref="E37:E55" si="5">D37-B37</f>
        <v>0</v>
      </c>
      <c r="F37" s="425">
        <f t="shared" ref="F37:F54" si="6">IF(B37=0,0,IF(B37&gt;0,(E37/B37)))</f>
        <v>0</v>
      </c>
      <c r="G37" s="422" t="str">
        <f t="shared" ref="G37:G54" si="7">IF(D37&gt;C37,"needs SFA review","ok")</f>
        <v>ok</v>
      </c>
      <c r="H37" s="423"/>
    </row>
    <row r="38" spans="1:8" x14ac:dyDescent="0.2">
      <c r="A38" s="422" t="s">
        <v>128</v>
      </c>
      <c r="B38" s="430">
        <v>4.3E-3</v>
      </c>
      <c r="C38" s="424">
        <f t="shared" si="1"/>
        <v>4.4000000000000003E-3</v>
      </c>
      <c r="D38" s="424">
        <f>VLOOKUP(A38,'FP3 - POC'!$A$203:$E$308,5,FALSE)</f>
        <v>4.4000000000000003E-3</v>
      </c>
      <c r="E38" s="424">
        <f t="shared" si="5"/>
        <v>1.0000000000000026E-4</v>
      </c>
      <c r="F38" s="425">
        <f t="shared" si="6"/>
        <v>2.3255813953488434E-2</v>
      </c>
      <c r="G38" s="422" t="str">
        <f t="shared" si="7"/>
        <v>ok</v>
      </c>
      <c r="H38" s="423"/>
    </row>
    <row r="39" spans="1:8" x14ac:dyDescent="0.2">
      <c r="A39" s="422" t="s">
        <v>129</v>
      </c>
      <c r="B39" s="430">
        <v>8.9499999999999996E-2</v>
      </c>
      <c r="C39" s="424">
        <f t="shared" si="1"/>
        <v>9.1600000000000001E-2</v>
      </c>
      <c r="D39" s="424">
        <f>VLOOKUP(A39,'FP3 - POC'!$A$203:$E$308,5,FALSE)</f>
        <v>8.9399999999999993E-2</v>
      </c>
      <c r="E39" s="424">
        <f t="shared" si="5"/>
        <v>-1.0000000000000286E-4</v>
      </c>
      <c r="F39" s="425">
        <f t="shared" si="6"/>
        <v>-1.1173184357542219E-3</v>
      </c>
      <c r="G39" s="422" t="str">
        <f t="shared" si="7"/>
        <v>ok</v>
      </c>
      <c r="H39" s="423"/>
    </row>
    <row r="40" spans="1:8" x14ac:dyDescent="0.2">
      <c r="A40" s="422" t="s">
        <v>130</v>
      </c>
      <c r="B40" s="430">
        <v>1.1000000000000001E-3</v>
      </c>
      <c r="C40" s="424">
        <f t="shared" si="1"/>
        <v>1.1000000000000001E-3</v>
      </c>
      <c r="D40" s="424">
        <f>VLOOKUP(A40,'FP3 - POC'!$A$203:$E$308,5,FALSE)</f>
        <v>1.1000000000000001E-3</v>
      </c>
      <c r="E40" s="424">
        <f t="shared" si="5"/>
        <v>0</v>
      </c>
      <c r="F40" s="425">
        <f t="shared" si="6"/>
        <v>0</v>
      </c>
      <c r="G40" s="422" t="str">
        <f t="shared" si="7"/>
        <v>ok</v>
      </c>
      <c r="H40" s="423"/>
    </row>
    <row r="41" spans="1:8" x14ac:dyDescent="0.2">
      <c r="A41" s="422" t="s">
        <v>131</v>
      </c>
      <c r="B41" s="430">
        <v>0</v>
      </c>
      <c r="C41" s="424">
        <f t="shared" si="1"/>
        <v>0</v>
      </c>
      <c r="D41" s="424">
        <f>VLOOKUP(A41,'FP3 - POC'!$A$203:$E$308,5,FALSE)</f>
        <v>0</v>
      </c>
      <c r="E41" s="424">
        <f t="shared" si="5"/>
        <v>0</v>
      </c>
      <c r="F41" s="425">
        <f t="shared" si="6"/>
        <v>0</v>
      </c>
      <c r="G41" s="422" t="str">
        <f t="shared" si="7"/>
        <v>ok</v>
      </c>
      <c r="H41" s="423"/>
    </row>
    <row r="42" spans="1:8" x14ac:dyDescent="0.2">
      <c r="A42" s="422" t="s">
        <v>132</v>
      </c>
      <c r="B42" s="430">
        <v>0</v>
      </c>
      <c r="C42" s="424">
        <f t="shared" si="1"/>
        <v>0</v>
      </c>
      <c r="D42" s="424">
        <f>VLOOKUP(A42,'FP3 - POC'!$A$203:$E$308,5,FALSE)</f>
        <v>0</v>
      </c>
      <c r="E42" s="424">
        <f t="shared" si="5"/>
        <v>0</v>
      </c>
      <c r="F42" s="425">
        <f t="shared" si="6"/>
        <v>0</v>
      </c>
      <c r="G42" s="422" t="str">
        <f t="shared" si="7"/>
        <v>ok</v>
      </c>
      <c r="H42" s="423"/>
    </row>
    <row r="43" spans="1:8" x14ac:dyDescent="0.2">
      <c r="A43" s="422" t="s">
        <v>133</v>
      </c>
      <c r="B43" s="430">
        <v>2.0000000000000001E-4</v>
      </c>
      <c r="C43" s="424">
        <f t="shared" si="1"/>
        <v>2.0000000000000001E-4</v>
      </c>
      <c r="D43" s="424">
        <f>VLOOKUP(A43,'FP3 - POC'!$A$203:$E$308,5,FALSE)</f>
        <v>2.0000000000000001E-4</v>
      </c>
      <c r="E43" s="424">
        <f t="shared" si="5"/>
        <v>0</v>
      </c>
      <c r="F43" s="425">
        <f t="shared" si="6"/>
        <v>0</v>
      </c>
      <c r="G43" s="422" t="str">
        <f t="shared" si="7"/>
        <v>ok</v>
      </c>
      <c r="H43" s="423"/>
    </row>
    <row r="44" spans="1:8" x14ac:dyDescent="0.2">
      <c r="A44" s="422" t="s">
        <v>134</v>
      </c>
      <c r="B44" s="430">
        <v>1.0999999999999999E-2</v>
      </c>
      <c r="C44" s="424">
        <f t="shared" si="1"/>
        <v>1.1299999999999999E-2</v>
      </c>
      <c r="D44" s="424">
        <f>VLOOKUP(A44,'FP3 - POC'!$A$203:$E$308,5,FALSE)</f>
        <v>0.01</v>
      </c>
      <c r="E44" s="424">
        <f t="shared" si="5"/>
        <v>-9.9999999999999915E-4</v>
      </c>
      <c r="F44" s="425">
        <f t="shared" si="6"/>
        <v>-9.0909090909090842E-2</v>
      </c>
      <c r="G44" s="422" t="str">
        <f t="shared" si="7"/>
        <v>ok</v>
      </c>
      <c r="H44" s="423"/>
    </row>
    <row r="45" spans="1:8" x14ac:dyDescent="0.2">
      <c r="A45" s="422" t="s">
        <v>135</v>
      </c>
      <c r="B45" s="430">
        <v>3.5999999999999999E-3</v>
      </c>
      <c r="C45" s="424">
        <f t="shared" si="1"/>
        <v>3.7000000000000002E-3</v>
      </c>
      <c r="D45" s="424">
        <f>VLOOKUP(A45,'FP3 - POC'!$A$203:$E$308,5,FALSE)</f>
        <v>1.5E-3</v>
      </c>
      <c r="E45" s="424">
        <f t="shared" si="5"/>
        <v>-2.0999999999999999E-3</v>
      </c>
      <c r="F45" s="425">
        <f t="shared" si="6"/>
        <v>-0.58333333333333326</v>
      </c>
      <c r="G45" s="422" t="str">
        <f t="shared" si="7"/>
        <v>ok</v>
      </c>
      <c r="H45" s="423"/>
    </row>
    <row r="46" spans="1:8" x14ac:dyDescent="0.2">
      <c r="A46" s="422" t="s">
        <v>136</v>
      </c>
      <c r="B46" s="430">
        <v>1.3100000000000001E-2</v>
      </c>
      <c r="C46" s="424">
        <f t="shared" si="1"/>
        <v>1.34E-2</v>
      </c>
      <c r="D46" s="424">
        <f>VLOOKUP(A46,'FP3 - POC'!$A$203:$E$308,5,FALSE)</f>
        <v>1.4200000000000001E-2</v>
      </c>
      <c r="E46" s="424">
        <f t="shared" si="5"/>
        <v>1.1000000000000003E-3</v>
      </c>
      <c r="F46" s="425">
        <f t="shared" si="6"/>
        <v>8.3969465648854977E-2</v>
      </c>
      <c r="G46" s="422" t="str">
        <f t="shared" si="7"/>
        <v>needs SFA review</v>
      </c>
      <c r="H46" s="423" t="s">
        <v>364</v>
      </c>
    </row>
    <row r="47" spans="1:8" x14ac:dyDescent="0.2">
      <c r="A47" s="422" t="s">
        <v>137</v>
      </c>
      <c r="B47" s="430">
        <v>0</v>
      </c>
      <c r="C47" s="424">
        <f t="shared" si="1"/>
        <v>0</v>
      </c>
      <c r="D47" s="424">
        <f>VLOOKUP(A47,'FP3 - POC'!$A$203:$E$308,5,FALSE)</f>
        <v>0</v>
      </c>
      <c r="E47" s="424">
        <f t="shared" si="5"/>
        <v>0</v>
      </c>
      <c r="F47" s="425">
        <f t="shared" si="6"/>
        <v>0</v>
      </c>
      <c r="G47" s="422" t="str">
        <f t="shared" si="7"/>
        <v>ok</v>
      </c>
      <c r="H47" s="423"/>
    </row>
    <row r="48" spans="1:8" x14ac:dyDescent="0.2">
      <c r="A48" s="422" t="s">
        <v>138</v>
      </c>
      <c r="B48" s="430">
        <v>0</v>
      </c>
      <c r="C48" s="424">
        <f t="shared" si="1"/>
        <v>0</v>
      </c>
      <c r="D48" s="424">
        <f>VLOOKUP(A48,'FP3 - POC'!$A$203:$E$308,5,FALSE)</f>
        <v>0</v>
      </c>
      <c r="E48" s="424">
        <f t="shared" si="5"/>
        <v>0</v>
      </c>
      <c r="F48" s="425">
        <f t="shared" si="6"/>
        <v>0</v>
      </c>
      <c r="G48" s="422" t="str">
        <f t="shared" si="7"/>
        <v>ok</v>
      </c>
      <c r="H48" s="423"/>
    </row>
    <row r="49" spans="1:8" x14ac:dyDescent="0.2">
      <c r="A49" s="422" t="s">
        <v>108</v>
      </c>
      <c r="B49" s="430">
        <v>0</v>
      </c>
      <c r="C49" s="424">
        <f t="shared" si="1"/>
        <v>0</v>
      </c>
      <c r="D49" s="424">
        <f>VLOOKUP(A49,'FP3 - POC'!$A$203:$E$308,5,FALSE)</f>
        <v>0</v>
      </c>
      <c r="E49" s="424">
        <f t="shared" si="5"/>
        <v>0</v>
      </c>
      <c r="F49" s="425">
        <f t="shared" si="6"/>
        <v>0</v>
      </c>
      <c r="G49" s="422" t="str">
        <f t="shared" si="7"/>
        <v>ok</v>
      </c>
      <c r="H49" s="423"/>
    </row>
    <row r="50" spans="1:8" x14ac:dyDescent="0.2">
      <c r="A50" s="422" t="s">
        <v>109</v>
      </c>
      <c r="B50" s="430">
        <v>0</v>
      </c>
      <c r="C50" s="424">
        <f t="shared" si="1"/>
        <v>0</v>
      </c>
      <c r="D50" s="424">
        <f>VLOOKUP(A50,'FP3 - POC'!$A$203:$E$308,5,FALSE)</f>
        <v>0</v>
      </c>
      <c r="E50" s="424">
        <f t="shared" si="5"/>
        <v>0</v>
      </c>
      <c r="F50" s="425">
        <f t="shared" si="6"/>
        <v>0</v>
      </c>
      <c r="G50" s="422" t="str">
        <f t="shared" si="7"/>
        <v>ok</v>
      </c>
      <c r="H50" s="423"/>
    </row>
    <row r="51" spans="1:8" x14ac:dyDescent="0.2">
      <c r="A51" s="422" t="s">
        <v>110</v>
      </c>
      <c r="B51" s="430">
        <v>0</v>
      </c>
      <c r="C51" s="424">
        <f t="shared" si="1"/>
        <v>0</v>
      </c>
      <c r="D51" s="424">
        <f>VLOOKUP(A51,'FP3 - POC'!$A$203:$E$308,5,FALSE)</f>
        <v>0</v>
      </c>
      <c r="E51" s="424">
        <f t="shared" si="5"/>
        <v>0</v>
      </c>
      <c r="F51" s="425">
        <f t="shared" si="6"/>
        <v>0</v>
      </c>
      <c r="G51" s="422" t="str">
        <f t="shared" si="7"/>
        <v>ok</v>
      </c>
      <c r="H51" s="423"/>
    </row>
    <row r="52" spans="1:8" x14ac:dyDescent="0.2">
      <c r="A52" s="422" t="s">
        <v>111</v>
      </c>
      <c r="B52" s="430">
        <v>4.3E-3</v>
      </c>
      <c r="C52" s="424">
        <f t="shared" si="1"/>
        <v>4.4000000000000003E-3</v>
      </c>
      <c r="D52" s="424">
        <f>VLOOKUP(A52,'FP3 - POC'!$A$203:$E$308,5,FALSE)</f>
        <v>4.4000000000000003E-3</v>
      </c>
      <c r="E52" s="424">
        <f t="shared" si="5"/>
        <v>1.0000000000000026E-4</v>
      </c>
      <c r="F52" s="425">
        <f t="shared" si="6"/>
        <v>2.3255813953488434E-2</v>
      </c>
      <c r="G52" s="422" t="str">
        <f t="shared" si="7"/>
        <v>ok</v>
      </c>
      <c r="H52" s="423"/>
    </row>
    <row r="53" spans="1:8" x14ac:dyDescent="0.2">
      <c r="A53" s="422" t="s">
        <v>112</v>
      </c>
      <c r="B53" s="430">
        <v>0</v>
      </c>
      <c r="C53" s="424">
        <f t="shared" si="1"/>
        <v>0</v>
      </c>
      <c r="D53" s="424">
        <f>VLOOKUP(A53,'FP3 - POC'!$A$203:$E$308,5,FALSE)</f>
        <v>0</v>
      </c>
      <c r="E53" s="424">
        <f t="shared" si="5"/>
        <v>0</v>
      </c>
      <c r="F53" s="425">
        <f t="shared" si="6"/>
        <v>0</v>
      </c>
      <c r="G53" s="422" t="str">
        <f t="shared" si="7"/>
        <v>ok</v>
      </c>
      <c r="H53" s="423"/>
    </row>
    <row r="54" spans="1:8" x14ac:dyDescent="0.2">
      <c r="A54" s="422" t="s">
        <v>113</v>
      </c>
      <c r="B54" s="430">
        <v>7.9000000000000008E-3</v>
      </c>
      <c r="C54" s="424">
        <f t="shared" si="1"/>
        <v>8.0999999999999996E-3</v>
      </c>
      <c r="D54" s="424">
        <f>VLOOKUP(A54,'FP3 - POC'!$A$203:$E$308,5,FALSE)</f>
        <v>8.0000000000000002E-3</v>
      </c>
      <c r="E54" s="424">
        <f t="shared" si="5"/>
        <v>9.9999999999999395E-5</v>
      </c>
      <c r="F54" s="425">
        <f t="shared" si="6"/>
        <v>1.2658227848101188E-2</v>
      </c>
      <c r="G54" s="422" t="str">
        <f t="shared" si="7"/>
        <v>ok</v>
      </c>
      <c r="H54" s="423"/>
    </row>
    <row r="55" spans="1:8" x14ac:dyDescent="0.2">
      <c r="A55" s="431" t="s">
        <v>151</v>
      </c>
      <c r="B55" s="427">
        <f>SUM(B21:B54)</f>
        <v>0.19749999999999998</v>
      </c>
      <c r="C55" s="427">
        <f>SUM(C21:C54)</f>
        <v>0.20219999999999999</v>
      </c>
      <c r="D55" s="427">
        <f>SUM(D21:D54)</f>
        <v>0.19799999999999998</v>
      </c>
      <c r="E55" s="427">
        <f t="shared" si="5"/>
        <v>5.0000000000000044E-4</v>
      </c>
      <c r="F55" s="428">
        <f>IF(B55=0,0,IF(B55&gt;0,(E55/B55)))</f>
        <v>2.5316455696202558E-3</v>
      </c>
      <c r="G55" s="422"/>
      <c r="H55" s="423"/>
    </row>
    <row r="56" spans="1:8" x14ac:dyDescent="0.2">
      <c r="A56" s="431"/>
      <c r="B56" s="424"/>
      <c r="C56" s="424"/>
      <c r="D56" s="424"/>
      <c r="E56" s="424"/>
      <c r="F56" s="425"/>
      <c r="G56" s="422"/>
      <c r="H56" s="423"/>
    </row>
    <row r="57" spans="1:8" x14ac:dyDescent="0.2">
      <c r="A57" s="418" t="s">
        <v>251</v>
      </c>
      <c r="B57" s="424"/>
      <c r="C57" s="424"/>
      <c r="D57" s="424"/>
      <c r="E57" s="424"/>
      <c r="F57" s="425"/>
      <c r="G57" s="422"/>
      <c r="H57" s="423"/>
    </row>
    <row r="58" spans="1:8" x14ac:dyDescent="0.2">
      <c r="A58" s="429" t="s">
        <v>252</v>
      </c>
      <c r="B58" s="424"/>
      <c r="C58" s="424"/>
      <c r="D58" s="424"/>
      <c r="E58" s="424"/>
      <c r="F58" s="425"/>
      <c r="G58" s="422"/>
      <c r="H58" s="423"/>
    </row>
    <row r="59" spans="1:8" x14ac:dyDescent="0.2">
      <c r="A59" s="422"/>
      <c r="B59" s="430">
        <v>0</v>
      </c>
      <c r="C59" s="424">
        <f t="shared" ref="C59:C62" si="8">ROUND((B59+B59*$C$8),4)</f>
        <v>0</v>
      </c>
      <c r="D59" s="424">
        <f>'FP3 - POC'!E265</f>
        <v>0</v>
      </c>
      <c r="E59" s="424">
        <f>D59-B59</f>
        <v>0</v>
      </c>
      <c r="F59" s="425">
        <f>IF(B59=0,0,IF(B59&gt;0,(E59/B59)))</f>
        <v>0</v>
      </c>
      <c r="G59" s="422" t="str">
        <f>IF(D59&gt;C59,"needs SFA review","ok")</f>
        <v>ok</v>
      </c>
      <c r="H59" s="423"/>
    </row>
    <row r="60" spans="1:8" x14ac:dyDescent="0.2">
      <c r="A60" s="422"/>
      <c r="B60" s="430">
        <v>0</v>
      </c>
      <c r="C60" s="424">
        <f t="shared" si="8"/>
        <v>0</v>
      </c>
      <c r="D60" s="424">
        <f>'FP3 - POC'!E266</f>
        <v>0</v>
      </c>
      <c r="E60" s="424">
        <f>D60-B60</f>
        <v>0</v>
      </c>
      <c r="F60" s="425">
        <f>IF(B60=0,0,IF(B60&gt;0,(E60/B60)))</f>
        <v>0</v>
      </c>
      <c r="G60" s="422" t="str">
        <f>IF(D60&gt;C60,"needs SFA review","ok")</f>
        <v>ok</v>
      </c>
      <c r="H60" s="423"/>
    </row>
    <row r="61" spans="1:8" x14ac:dyDescent="0.2">
      <c r="A61" s="422"/>
      <c r="B61" s="430">
        <v>0</v>
      </c>
      <c r="C61" s="424">
        <f t="shared" si="8"/>
        <v>0</v>
      </c>
      <c r="D61" s="424">
        <f>'FP3 - POC'!E267</f>
        <v>0</v>
      </c>
      <c r="E61" s="424">
        <f>D61-B61</f>
        <v>0</v>
      </c>
      <c r="F61" s="425">
        <f>IF(B61=0,0,IF(B61&gt;0,(E61/B61)))</f>
        <v>0</v>
      </c>
      <c r="G61" s="422" t="str">
        <f>IF(D61&gt;C61,"needs SFA review","ok")</f>
        <v>ok</v>
      </c>
      <c r="H61" s="423"/>
    </row>
    <row r="62" spans="1:8" x14ac:dyDescent="0.2">
      <c r="A62" s="422"/>
      <c r="B62" s="430">
        <v>0</v>
      </c>
      <c r="C62" s="424">
        <f t="shared" si="8"/>
        <v>0</v>
      </c>
      <c r="D62" s="424">
        <f>'FP3 - POC'!E268</f>
        <v>0</v>
      </c>
      <c r="E62" s="424">
        <f>D62-B62</f>
        <v>0</v>
      </c>
      <c r="F62" s="425">
        <f>IF(B62=0,0,IF(B62&gt;0,(E62/B62)))</f>
        <v>0</v>
      </c>
      <c r="G62" s="422" t="str">
        <f>IF(D62&gt;C62,"needs SFA review","ok")</f>
        <v>ok</v>
      </c>
      <c r="H62" s="423"/>
    </row>
    <row r="63" spans="1:8" x14ac:dyDescent="0.2">
      <c r="A63" s="431" t="s">
        <v>164</v>
      </c>
      <c r="B63" s="427">
        <f>SUM(B59:B62)</f>
        <v>0</v>
      </c>
      <c r="C63" s="427">
        <f>SUM(C59:C62)</f>
        <v>0</v>
      </c>
      <c r="D63" s="427">
        <f>SUM(D59:D62)</f>
        <v>0</v>
      </c>
      <c r="E63" s="427">
        <f>D63-B63</f>
        <v>0</v>
      </c>
      <c r="F63" s="428">
        <f>IF(B63=0,0,IF(B63&gt;0,(E63/B63)))</f>
        <v>0</v>
      </c>
      <c r="G63" s="422"/>
      <c r="H63" s="423"/>
    </row>
    <row r="64" spans="1:8" x14ac:dyDescent="0.2">
      <c r="A64" s="422"/>
      <c r="B64" s="424"/>
      <c r="C64" s="424"/>
      <c r="D64" s="424"/>
      <c r="E64" s="424"/>
      <c r="F64" s="425"/>
      <c r="G64" s="422"/>
      <c r="H64" s="423"/>
    </row>
    <row r="65" spans="1:8" x14ac:dyDescent="0.2">
      <c r="A65" s="431"/>
      <c r="B65" s="424"/>
      <c r="C65" s="424"/>
      <c r="D65" s="424"/>
      <c r="E65" s="424"/>
      <c r="F65" s="425"/>
      <c r="G65" s="422"/>
      <c r="H65" s="423"/>
    </row>
    <row r="66" spans="1:8" x14ac:dyDescent="0.2">
      <c r="A66" s="418" t="s">
        <v>254</v>
      </c>
      <c r="B66" s="426">
        <v>0</v>
      </c>
      <c r="C66" s="427">
        <f>ROUND((B66+B66*$C$8),4)</f>
        <v>0</v>
      </c>
      <c r="D66" s="427">
        <f>'FP3 - POC'!E271</f>
        <v>0</v>
      </c>
      <c r="E66" s="427">
        <f>D66-B66</f>
        <v>0</v>
      </c>
      <c r="F66" s="432">
        <f>IF(B66=0,0,IF(B66&gt;0,(E66/B66),IF(B66&lt;0,(E66/B66))))</f>
        <v>0</v>
      </c>
      <c r="G66" s="422"/>
      <c r="H66" s="433"/>
    </row>
    <row r="67" spans="1:8" x14ac:dyDescent="0.2">
      <c r="A67" s="418" t="s">
        <v>268</v>
      </c>
      <c r="B67" s="426">
        <v>0</v>
      </c>
      <c r="C67" s="427">
        <f>ROUND((B67+B67*$C$8),4)</f>
        <v>0</v>
      </c>
      <c r="D67" s="427">
        <f>'FP3 - POC'!E272</f>
        <v>0</v>
      </c>
      <c r="E67" s="427">
        <f>D67-B67</f>
        <v>0</v>
      </c>
      <c r="F67" s="432">
        <f>IF(B67=0,0,IF(B67&gt;0,(E67/B67),IF(B67&lt;0,(E67/B67))))</f>
        <v>0</v>
      </c>
      <c r="G67" s="422"/>
      <c r="H67" s="433"/>
    </row>
    <row r="68" spans="1:8" x14ac:dyDescent="0.2">
      <c r="A68" s="418" t="s">
        <v>253</v>
      </c>
      <c r="B68" s="426">
        <v>-0.20780000000000001</v>
      </c>
      <c r="C68" s="427">
        <f>ROUND((B68+B68*$C$8),4)</f>
        <v>-0.21260000000000001</v>
      </c>
      <c r="D68" s="427">
        <f>'FP3 - POC'!E273</f>
        <v>-0.21489</v>
      </c>
      <c r="E68" s="427">
        <f>D68-B68</f>
        <v>-7.0899999999999852E-3</v>
      </c>
      <c r="F68" s="432">
        <f>IF(B68=0,0,IF(B68&gt;0,(E68/B68),IF(B68&lt;0,(E68/B68))))</f>
        <v>3.4119345524542759E-2</v>
      </c>
      <c r="G68" s="422"/>
      <c r="H68" s="433"/>
    </row>
    <row r="69" spans="1:8" x14ac:dyDescent="0.2">
      <c r="A69" s="431"/>
      <c r="B69" s="424"/>
      <c r="C69" s="424"/>
      <c r="D69" s="424"/>
      <c r="E69" s="424"/>
      <c r="F69" s="425"/>
      <c r="G69" s="422"/>
      <c r="H69" s="423"/>
    </row>
    <row r="70" spans="1:8" x14ac:dyDescent="0.2">
      <c r="A70" s="418" t="s">
        <v>255</v>
      </c>
      <c r="B70" s="426">
        <v>5.7599999999999998E-2</v>
      </c>
      <c r="C70" s="427">
        <f>ROUND((B70+B70*$C$8),4)</f>
        <v>5.8900000000000001E-2</v>
      </c>
      <c r="D70" s="427">
        <f>'FP3 - POC'!E281</f>
        <v>5.8900000000000001E-2</v>
      </c>
      <c r="E70" s="427">
        <f>D70-B70</f>
        <v>1.3000000000000025E-3</v>
      </c>
      <c r="F70" s="428">
        <f>IF(B70=0,0,IF(B70&gt;0,(E70/B70)))</f>
        <v>2.2569444444444489E-2</v>
      </c>
      <c r="G70" s="422" t="str">
        <f>IF(D70&gt;C70,"needs SFA review","ok")</f>
        <v>ok</v>
      </c>
      <c r="H70" s="434" t="s">
        <v>256</v>
      </c>
    </row>
    <row r="71" spans="1:8" x14ac:dyDescent="0.2">
      <c r="A71" s="422"/>
      <c r="B71" s="424"/>
      <c r="C71" s="424"/>
      <c r="D71" s="424"/>
      <c r="E71" s="424"/>
      <c r="F71" s="425"/>
      <c r="G71" s="422"/>
      <c r="H71" s="423"/>
    </row>
    <row r="72" spans="1:8" x14ac:dyDescent="0.2">
      <c r="A72" s="418" t="s">
        <v>257</v>
      </c>
      <c r="B72" s="426">
        <v>3.8399999999999997E-2</v>
      </c>
      <c r="C72" s="427">
        <f>ROUND((B72+B72*$C$8),4)</f>
        <v>3.9300000000000002E-2</v>
      </c>
      <c r="D72" s="427">
        <f>'FP3 - POC'!E283</f>
        <v>3.9300000000000002E-2</v>
      </c>
      <c r="E72" s="427">
        <f>D72-B72</f>
        <v>9.0000000000000496E-4</v>
      </c>
      <c r="F72" s="428">
        <f>IF(B72=0,0,IF(B72&gt;0,(E72/B72)))</f>
        <v>2.3437500000000132E-2</v>
      </c>
      <c r="G72" s="422" t="str">
        <f>IF(D72&gt;C72,"needs SFA review","ok")</f>
        <v>ok</v>
      </c>
      <c r="H72" s="434" t="s">
        <v>258</v>
      </c>
    </row>
    <row r="73" spans="1:8" x14ac:dyDescent="0.2">
      <c r="A73" s="418"/>
      <c r="B73" s="427"/>
      <c r="C73" s="427"/>
      <c r="D73" s="427"/>
      <c r="E73" s="427"/>
      <c r="F73" s="428"/>
      <c r="G73" s="422"/>
      <c r="H73" s="423"/>
    </row>
    <row r="74" spans="1:8" x14ac:dyDescent="0.2">
      <c r="A74" s="431" t="s">
        <v>259</v>
      </c>
      <c r="B74" s="427">
        <f>B11+B13+B18+B55+B63+B66+B67+B68+B70+B72</f>
        <v>1.7454000000000001</v>
      </c>
      <c r="C74" s="427">
        <f>C11+C13+C18+C55+C63+C66+C67+C68+C70+C72</f>
        <v>1.7855999999999996</v>
      </c>
      <c r="D74" s="427">
        <f>D11+D13+D18+D55+D63+D66+D67+D68+D70+D72</f>
        <v>1.82721</v>
      </c>
      <c r="E74" s="427">
        <f>D74-B74</f>
        <v>8.1809999999999938E-2</v>
      </c>
      <c r="F74" s="428">
        <f>IF(B74=0,0,IF(B74&gt;0,(E74/B74)))</f>
        <v>4.6871777243038808E-2</v>
      </c>
      <c r="G74" s="422"/>
      <c r="H74" s="423"/>
    </row>
    <row r="75" spans="1:8" x14ac:dyDescent="0.2">
      <c r="A75" s="431" t="s">
        <v>260</v>
      </c>
      <c r="B75" s="426">
        <v>-5.8299999999999998E-2</v>
      </c>
      <c r="C75" s="427"/>
      <c r="D75" s="427">
        <f>'FP3 - POC'!E288</f>
        <v>-5.8999999999999997E-2</v>
      </c>
      <c r="E75" s="427"/>
      <c r="F75" s="428"/>
      <c r="G75" s="422"/>
      <c r="H75" s="423"/>
    </row>
    <row r="76" spans="1:8" x14ac:dyDescent="0.2">
      <c r="A76" s="431" t="s">
        <v>73</v>
      </c>
      <c r="B76" s="427">
        <f>B74+B75</f>
        <v>1.6871</v>
      </c>
      <c r="C76" s="427">
        <f>C74+C75</f>
        <v>1.7855999999999996</v>
      </c>
      <c r="D76" s="427">
        <f>D74+D75</f>
        <v>1.7682100000000001</v>
      </c>
      <c r="E76" s="427">
        <f>D76-B76</f>
        <v>8.1110000000000015E-2</v>
      </c>
      <c r="F76" s="428">
        <f>F74+F75</f>
        <v>4.6871777243038808E-2</v>
      </c>
      <c r="G76" s="422"/>
      <c r="H76" s="423"/>
    </row>
    <row r="77" spans="1:8" x14ac:dyDescent="0.2">
      <c r="A77" s="422"/>
      <c r="B77" s="424"/>
      <c r="C77" s="424"/>
      <c r="D77" s="424"/>
      <c r="E77" s="424"/>
      <c r="F77" s="425"/>
      <c r="G77" s="422"/>
      <c r="H77" s="423"/>
    </row>
    <row r="78" spans="1:8" x14ac:dyDescent="0.2">
      <c r="A78" s="418" t="s">
        <v>261</v>
      </c>
      <c r="B78" s="426">
        <v>-48500</v>
      </c>
      <c r="C78" s="427">
        <f>ROUND((B78+B78*$C$8),4)</f>
        <v>-49615.5</v>
      </c>
      <c r="D78" s="427">
        <f>'FP3 - POC'!B301</f>
        <v>-46500</v>
      </c>
      <c r="E78" s="427">
        <f>D78-B78</f>
        <v>2000</v>
      </c>
      <c r="F78" s="428" t="b">
        <f>IF(B78=0,0,IF(B78&gt;0,(E78/B78)))</f>
        <v>0</v>
      </c>
      <c r="G78" s="422"/>
      <c r="H78" s="435"/>
    </row>
    <row r="79" spans="1:8" x14ac:dyDescent="0.2">
      <c r="A79" s="418"/>
      <c r="B79" s="427"/>
      <c r="C79" s="427"/>
      <c r="D79" s="427"/>
      <c r="E79" s="427"/>
      <c r="F79" s="428"/>
      <c r="G79" s="422"/>
      <c r="H79" s="423"/>
    </row>
    <row r="80" spans="1:8" x14ac:dyDescent="0.2">
      <c r="A80" s="418" t="s">
        <v>262</v>
      </c>
      <c r="B80" s="436">
        <v>695090</v>
      </c>
      <c r="C80" s="437">
        <f>ROUND((B80+B80*$C$8),4)</f>
        <v>711077.07</v>
      </c>
      <c r="D80" s="437">
        <f>'FP3 - POC'!E163</f>
        <v>682155.11726384365</v>
      </c>
      <c r="E80" s="437">
        <f>D80-B80</f>
        <v>-12934.882736156345</v>
      </c>
      <c r="F80" s="428">
        <f>IF(B80=0,0,IF(B80&gt;0,(E80/B80)))</f>
        <v>-1.860893227662079E-2</v>
      </c>
      <c r="G80" s="422"/>
      <c r="H80" s="433"/>
    </row>
    <row r="81" spans="1:8" x14ac:dyDescent="0.2">
      <c r="A81" s="418"/>
      <c r="B81" s="427"/>
      <c r="C81" s="427"/>
      <c r="D81" s="427"/>
      <c r="E81" s="427"/>
      <c r="F81" s="428"/>
      <c r="G81" s="422"/>
      <c r="H81" s="423"/>
    </row>
    <row r="82" spans="1:8" x14ac:dyDescent="0.2">
      <c r="A82" s="418" t="s">
        <v>263</v>
      </c>
      <c r="B82" s="427"/>
      <c r="C82" s="427"/>
      <c r="D82" s="427"/>
      <c r="E82" s="427"/>
      <c r="F82" s="428"/>
      <c r="G82" s="422"/>
      <c r="H82" s="423"/>
    </row>
    <row r="83" spans="1:8" x14ac:dyDescent="0.2">
      <c r="A83" s="429" t="s">
        <v>6</v>
      </c>
      <c r="B83" s="430">
        <v>1.7312000000000001</v>
      </c>
      <c r="C83" s="424">
        <f t="shared" ref="C83:C87" si="9">ROUND((B83+B83*$C$8),4)</f>
        <v>1.7709999999999999</v>
      </c>
      <c r="D83" s="424">
        <f>'SFSP1 - POC'!F17</f>
        <v>1.8311999999999999</v>
      </c>
      <c r="E83" s="424">
        <f t="shared" ref="E83:E88" si="10">D83-B83</f>
        <v>9.9999999999999867E-2</v>
      </c>
      <c r="F83" s="425">
        <f t="shared" ref="F83:F88" si="11">IF(B83=0,0,IF(B83&gt;0,(E83/B83)))</f>
        <v>5.7763401109057221E-2</v>
      </c>
      <c r="G83" s="422" t="str">
        <f t="shared" ref="G83:G88" si="12">IF(D83&gt;C83,"needs SFA review","ok")</f>
        <v>needs SFA review</v>
      </c>
      <c r="H83" s="423" t="s">
        <v>364</v>
      </c>
    </row>
    <row r="84" spans="1:8" x14ac:dyDescent="0.2">
      <c r="A84" s="429" t="s">
        <v>264</v>
      </c>
      <c r="B84" s="430">
        <v>0</v>
      </c>
      <c r="C84" s="424">
        <f t="shared" si="9"/>
        <v>0</v>
      </c>
      <c r="D84" s="424">
        <f>'SFSP1 - POC'!F18</f>
        <v>0</v>
      </c>
      <c r="E84" s="424">
        <f t="shared" si="10"/>
        <v>0</v>
      </c>
      <c r="F84" s="425">
        <f t="shared" si="11"/>
        <v>0</v>
      </c>
      <c r="G84" s="422" t="str">
        <f t="shared" si="12"/>
        <v>ok</v>
      </c>
      <c r="H84" s="423"/>
    </row>
    <row r="85" spans="1:8" x14ac:dyDescent="0.2">
      <c r="A85" s="429" t="s">
        <v>7</v>
      </c>
      <c r="B85" s="430">
        <v>1.7312000000000001</v>
      </c>
      <c r="C85" s="424">
        <f t="shared" si="9"/>
        <v>1.7709999999999999</v>
      </c>
      <c r="D85" s="424">
        <f>'SFSP1 - POC'!F19</f>
        <v>1.8311999999999999</v>
      </c>
      <c r="E85" s="424">
        <f t="shared" si="10"/>
        <v>9.9999999999999867E-2</v>
      </c>
      <c r="F85" s="425">
        <f t="shared" si="11"/>
        <v>5.7763401109057221E-2</v>
      </c>
      <c r="G85" s="422" t="str">
        <f t="shared" si="12"/>
        <v>needs SFA review</v>
      </c>
      <c r="H85" s="423" t="s">
        <v>364</v>
      </c>
    </row>
    <row r="86" spans="1:8" x14ac:dyDescent="0.2">
      <c r="A86" s="429" t="s">
        <v>265</v>
      </c>
      <c r="B86" s="430">
        <v>0</v>
      </c>
      <c r="C86" s="424">
        <f t="shared" si="9"/>
        <v>0</v>
      </c>
      <c r="D86" s="424">
        <f>'SFSP1 - POC'!F20</f>
        <v>0</v>
      </c>
      <c r="E86" s="424">
        <f t="shared" si="10"/>
        <v>0</v>
      </c>
      <c r="F86" s="425">
        <f t="shared" si="11"/>
        <v>0</v>
      </c>
      <c r="G86" s="422" t="str">
        <f t="shared" si="12"/>
        <v>ok</v>
      </c>
      <c r="H86" s="423"/>
    </row>
    <row r="87" spans="1:8" x14ac:dyDescent="0.2">
      <c r="A87" s="429" t="s">
        <v>266</v>
      </c>
      <c r="B87" s="430">
        <v>0</v>
      </c>
      <c r="C87" s="424">
        <f t="shared" si="9"/>
        <v>0</v>
      </c>
      <c r="D87" s="424">
        <f>'SFSP1 - POC'!F21</f>
        <v>0</v>
      </c>
      <c r="E87" s="424">
        <f t="shared" si="10"/>
        <v>0</v>
      </c>
      <c r="F87" s="425">
        <f t="shared" si="11"/>
        <v>0</v>
      </c>
      <c r="G87" s="422" t="str">
        <f t="shared" si="12"/>
        <v>ok</v>
      </c>
      <c r="H87" s="423"/>
    </row>
    <row r="88" spans="1:8" x14ac:dyDescent="0.2">
      <c r="A88" s="429" t="s">
        <v>265</v>
      </c>
      <c r="B88" s="430">
        <v>0</v>
      </c>
      <c r="C88" s="424">
        <f t="shared" ref="C88" si="13">ROUND((B88+B88*$C$8),4)</f>
        <v>0</v>
      </c>
      <c r="D88" s="424">
        <f>'SFSP1 - POC'!F22</f>
        <v>0</v>
      </c>
      <c r="E88" s="424">
        <f t="shared" si="10"/>
        <v>0</v>
      </c>
      <c r="F88" s="425">
        <f t="shared" si="11"/>
        <v>0</v>
      </c>
      <c r="G88" s="422" t="str">
        <f t="shared" si="12"/>
        <v>ok</v>
      </c>
      <c r="H88" s="423"/>
    </row>
    <row r="89" spans="1:8" x14ac:dyDescent="0.2">
      <c r="A89" s="418"/>
      <c r="B89" s="427"/>
      <c r="C89" s="427"/>
      <c r="D89" s="427"/>
      <c r="E89" s="427"/>
      <c r="F89" s="428"/>
      <c r="G89" s="422"/>
      <c r="H89" s="423"/>
    </row>
    <row r="90" spans="1:8" x14ac:dyDescent="0.2">
      <c r="A90" s="418" t="s">
        <v>267</v>
      </c>
      <c r="B90" s="427"/>
      <c r="C90" s="427"/>
      <c r="D90" s="427"/>
      <c r="E90" s="427"/>
      <c r="F90" s="428"/>
      <c r="G90" s="422"/>
      <c r="H90" s="423"/>
    </row>
    <row r="91" spans="1:8" x14ac:dyDescent="0.2">
      <c r="A91" s="429" t="s">
        <v>6</v>
      </c>
      <c r="B91" s="430">
        <v>0</v>
      </c>
      <c r="C91" s="424">
        <f t="shared" ref="C91:C95" si="14">ROUND((B91+B91*$C$8),4)</f>
        <v>0</v>
      </c>
      <c r="D91" s="424">
        <f>'CACFP1 - POC'!G15</f>
        <v>0</v>
      </c>
      <c r="E91" s="424">
        <f t="shared" ref="E91:E96" si="15">D91-B91</f>
        <v>0</v>
      </c>
      <c r="F91" s="425">
        <f t="shared" ref="F91:F96" si="16">IF(B91=0,0,IF(B91&gt;0,(E91/B91)))</f>
        <v>0</v>
      </c>
      <c r="G91" s="422" t="str">
        <f t="shared" ref="G91:G96" si="17">IF(D91&gt;C91,"needs SFA review","ok")</f>
        <v>ok</v>
      </c>
      <c r="H91" s="423"/>
    </row>
    <row r="92" spans="1:8" x14ac:dyDescent="0.2">
      <c r="A92" s="429" t="s">
        <v>264</v>
      </c>
      <c r="B92" s="430">
        <v>0</v>
      </c>
      <c r="C92" s="424">
        <f t="shared" si="14"/>
        <v>0</v>
      </c>
      <c r="D92" s="424">
        <f>'CACFP1 - POC'!G16</f>
        <v>0</v>
      </c>
      <c r="E92" s="424">
        <f t="shared" si="15"/>
        <v>0</v>
      </c>
      <c r="F92" s="425">
        <f t="shared" si="16"/>
        <v>0</v>
      </c>
      <c r="G92" s="422" t="str">
        <f t="shared" si="17"/>
        <v>ok</v>
      </c>
      <c r="H92" s="423"/>
    </row>
    <row r="93" spans="1:8" x14ac:dyDescent="0.2">
      <c r="A93" s="429" t="s">
        <v>7</v>
      </c>
      <c r="B93" s="430">
        <v>0</v>
      </c>
      <c r="C93" s="424">
        <f t="shared" si="14"/>
        <v>0</v>
      </c>
      <c r="D93" s="424">
        <f>'CACFP1 - POC'!G17</f>
        <v>0</v>
      </c>
      <c r="E93" s="424">
        <f t="shared" si="15"/>
        <v>0</v>
      </c>
      <c r="F93" s="425">
        <f t="shared" si="16"/>
        <v>0</v>
      </c>
      <c r="G93" s="422" t="str">
        <f t="shared" si="17"/>
        <v>ok</v>
      </c>
      <c r="H93" s="423"/>
    </row>
    <row r="94" spans="1:8" x14ac:dyDescent="0.2">
      <c r="A94" s="429" t="s">
        <v>265</v>
      </c>
      <c r="B94" s="430">
        <v>0</v>
      </c>
      <c r="C94" s="424">
        <f t="shared" si="14"/>
        <v>0</v>
      </c>
      <c r="D94" s="424">
        <f>'CACFP1 - POC'!G18</f>
        <v>0</v>
      </c>
      <c r="E94" s="424">
        <f t="shared" si="15"/>
        <v>0</v>
      </c>
      <c r="F94" s="425">
        <f t="shared" si="16"/>
        <v>0</v>
      </c>
      <c r="G94" s="422" t="str">
        <f t="shared" si="17"/>
        <v>ok</v>
      </c>
      <c r="H94" s="423"/>
    </row>
    <row r="95" spans="1:8" x14ac:dyDescent="0.2">
      <c r="A95" s="429" t="s">
        <v>266</v>
      </c>
      <c r="B95" s="430">
        <v>0</v>
      </c>
      <c r="C95" s="424">
        <f t="shared" si="14"/>
        <v>0</v>
      </c>
      <c r="D95" s="424">
        <f>'CACFP1 - POC'!G19</f>
        <v>0</v>
      </c>
      <c r="E95" s="424">
        <f t="shared" si="15"/>
        <v>0</v>
      </c>
      <c r="F95" s="425">
        <f t="shared" si="16"/>
        <v>0</v>
      </c>
      <c r="G95" s="422" t="str">
        <f t="shared" si="17"/>
        <v>ok</v>
      </c>
      <c r="H95" s="423"/>
    </row>
    <row r="96" spans="1:8" ht="13.5" thickBot="1" x14ac:dyDescent="0.25">
      <c r="A96" s="438" t="s">
        <v>305</v>
      </c>
      <c r="B96" s="472">
        <v>0</v>
      </c>
      <c r="C96" s="439">
        <f t="shared" ref="C96" si="18">ROUND((B96+B96*$C$8),4)</f>
        <v>0</v>
      </c>
      <c r="D96" s="439">
        <f>'CACFP1 - POC'!G20</f>
        <v>0</v>
      </c>
      <c r="E96" s="439">
        <f t="shared" si="15"/>
        <v>0</v>
      </c>
      <c r="F96" s="440">
        <f t="shared" si="16"/>
        <v>0</v>
      </c>
      <c r="G96" s="473" t="str">
        <f t="shared" si="17"/>
        <v>ok</v>
      </c>
      <c r="H96" s="441"/>
    </row>
    <row r="98" spans="1:6" x14ac:dyDescent="0.2">
      <c r="F98" s="442"/>
    </row>
    <row r="99" spans="1:6" x14ac:dyDescent="0.2">
      <c r="A99" s="411"/>
    </row>
  </sheetData>
  <sheetProtection algorithmName="SHA-512" hashValue="ZgPRXjeUF+dka1tlPLOoDSJOC8Z12cAupkbCESFURSk8+QGE5nQEJS0XIxYzwhC6LRYxEEQABhTXJV0MPXAiGg==" saltValue="i0xsgpakivL37QbM9N0IXQ==" spinCount="100000" sheet="1" selectLockedCells="1"/>
  <mergeCells count="5">
    <mergeCell ref="A1:F1"/>
    <mergeCell ref="A2:F2"/>
    <mergeCell ref="A3:F3"/>
    <mergeCell ref="B4:D4"/>
    <mergeCell ref="B5:D5"/>
  </mergeCells>
  <printOptions horizontalCentered="1"/>
  <pageMargins left="0.5" right="0.5" top="0.5" bottom="0.5" header="0.3" footer="0.3"/>
  <pageSetup scale="49" fitToHeight="0" orientation="portrait" r:id="rId1"/>
  <headerFooter>
    <oddFooter>&amp;L&amp;"Times New Roman,Regular"&amp;11Renewal Calculations&amp;R&amp;"Times New Roman,Regular"&amp;11Revised March 2,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zoomScaleNormal="100" workbookViewId="0">
      <selection activeCell="B6" sqref="B6:C9"/>
    </sheetView>
  </sheetViews>
  <sheetFormatPr defaultColWidth="9.140625" defaultRowHeight="12.75" x14ac:dyDescent="0.2"/>
  <cols>
    <col min="1" max="1" width="3.7109375" style="34" customWidth="1"/>
    <col min="2" max="3" width="35.7109375" style="34" customWidth="1"/>
    <col min="4" max="4" width="11.7109375" style="34" customWidth="1"/>
    <col min="5" max="5" width="10.7109375" style="34" customWidth="1"/>
    <col min="6" max="6" width="11.7109375" style="34" customWidth="1"/>
    <col min="7" max="7" width="20.7109375" style="34" customWidth="1"/>
    <col min="8" max="16384" width="9.140625" style="34"/>
  </cols>
  <sheetData>
    <row r="1" spans="1:7" ht="18.75" customHeight="1" x14ac:dyDescent="0.3">
      <c r="A1" s="586" t="s">
        <v>277</v>
      </c>
      <c r="B1" s="586"/>
      <c r="C1" s="586"/>
      <c r="D1" s="586"/>
      <c r="E1" s="586"/>
      <c r="F1" s="586"/>
      <c r="G1" s="586"/>
    </row>
    <row r="2" spans="1:7" ht="15.75" customHeight="1" x14ac:dyDescent="0.25">
      <c r="A2" s="587" t="s">
        <v>312</v>
      </c>
      <c r="B2" s="587"/>
      <c r="C2" s="587"/>
      <c r="D2" s="587"/>
      <c r="E2" s="587"/>
      <c r="F2" s="587"/>
      <c r="G2" s="587"/>
    </row>
    <row r="3" spans="1:7" ht="15.75" customHeight="1" thickBot="1" x14ac:dyDescent="0.3">
      <c r="A3" s="260"/>
      <c r="B3" s="178" t="s">
        <v>142</v>
      </c>
      <c r="C3" s="261" t="s">
        <v>359</v>
      </c>
      <c r="D3" s="262" t="s">
        <v>139</v>
      </c>
      <c r="E3" s="588" t="s">
        <v>365</v>
      </c>
      <c r="F3" s="588"/>
      <c r="G3" s="588"/>
    </row>
    <row r="4" spans="1:7" ht="15.75" customHeight="1" x14ac:dyDescent="0.25">
      <c r="A4" s="167"/>
      <c r="B4" s="589"/>
      <c r="C4" s="589"/>
      <c r="D4" s="589"/>
      <c r="E4" s="589"/>
      <c r="F4" s="589"/>
      <c r="G4" s="589"/>
    </row>
    <row r="5" spans="1:7" ht="30" customHeight="1" x14ac:dyDescent="0.25">
      <c r="A5" s="167"/>
      <c r="B5" s="168" t="s">
        <v>77</v>
      </c>
      <c r="C5" s="169" t="s">
        <v>172</v>
      </c>
      <c r="D5" s="169" t="s">
        <v>79</v>
      </c>
      <c r="E5" s="170" t="s">
        <v>80</v>
      </c>
      <c r="F5" s="170" t="s">
        <v>81</v>
      </c>
      <c r="G5" s="169" t="s">
        <v>82</v>
      </c>
    </row>
    <row r="6" spans="1:7" ht="15.75" customHeight="1" x14ac:dyDescent="0.25">
      <c r="A6" s="1"/>
      <c r="B6" s="146" t="s">
        <v>366</v>
      </c>
      <c r="C6" s="146" t="s">
        <v>368</v>
      </c>
      <c r="D6" s="147"/>
      <c r="E6" s="148"/>
      <c r="F6" s="146"/>
      <c r="G6" s="147">
        <v>56175.12</v>
      </c>
    </row>
    <row r="7" spans="1:7" ht="15.75" customHeight="1" x14ac:dyDescent="0.25">
      <c r="A7" s="1"/>
      <c r="B7" s="146" t="s">
        <v>366</v>
      </c>
      <c r="C7" s="146" t="s">
        <v>369</v>
      </c>
      <c r="D7" s="147"/>
      <c r="E7" s="148"/>
      <c r="F7" s="146"/>
      <c r="G7" s="147">
        <v>54894.879999999997</v>
      </c>
    </row>
    <row r="8" spans="1:7" ht="15.75" customHeight="1" x14ac:dyDescent="0.25">
      <c r="A8" s="1"/>
      <c r="B8" s="146" t="s">
        <v>367</v>
      </c>
      <c r="C8" s="146" t="s">
        <v>370</v>
      </c>
      <c r="D8" s="147">
        <v>13.27</v>
      </c>
      <c r="E8" s="148">
        <v>7</v>
      </c>
      <c r="F8" s="146">
        <v>210</v>
      </c>
      <c r="G8" s="147">
        <f t="shared" ref="G8:G25" si="0">D8*E8*F8</f>
        <v>19506.900000000001</v>
      </c>
    </row>
    <row r="9" spans="1:7" ht="15.75" customHeight="1" x14ac:dyDescent="0.25">
      <c r="A9" s="1"/>
      <c r="B9" s="146" t="s">
        <v>367</v>
      </c>
      <c r="C9" s="146" t="s">
        <v>371</v>
      </c>
      <c r="D9" s="147">
        <v>13.27</v>
      </c>
      <c r="E9" s="148">
        <v>5</v>
      </c>
      <c r="F9" s="146">
        <v>150</v>
      </c>
      <c r="G9" s="147">
        <f t="shared" si="0"/>
        <v>9952.5</v>
      </c>
    </row>
    <row r="10" spans="1:7" ht="15.75" customHeight="1" x14ac:dyDescent="0.25">
      <c r="A10" s="1"/>
      <c r="B10" s="146"/>
      <c r="C10" s="146"/>
      <c r="D10" s="147"/>
      <c r="E10" s="148"/>
      <c r="F10" s="146"/>
      <c r="G10" s="147">
        <f t="shared" si="0"/>
        <v>0</v>
      </c>
    </row>
    <row r="11" spans="1:7" ht="15.75" customHeight="1" x14ac:dyDescent="0.25">
      <c r="A11" s="1"/>
      <c r="B11" s="146"/>
      <c r="C11" s="146"/>
      <c r="D11" s="147"/>
      <c r="E11" s="148"/>
      <c r="F11" s="146"/>
      <c r="G11" s="147">
        <f t="shared" si="0"/>
        <v>0</v>
      </c>
    </row>
    <row r="12" spans="1:7" ht="15.75" customHeight="1" x14ac:dyDescent="0.25">
      <c r="A12" s="1"/>
      <c r="B12" s="146"/>
      <c r="C12" s="146"/>
      <c r="D12" s="147"/>
      <c r="E12" s="148"/>
      <c r="F12" s="146"/>
      <c r="G12" s="147">
        <f t="shared" si="0"/>
        <v>0</v>
      </c>
    </row>
    <row r="13" spans="1:7" ht="15.75" customHeight="1" x14ac:dyDescent="0.25">
      <c r="A13" s="1"/>
      <c r="B13" s="146"/>
      <c r="C13" s="146"/>
      <c r="D13" s="147"/>
      <c r="E13" s="148"/>
      <c r="F13" s="146"/>
      <c r="G13" s="147">
        <f t="shared" si="0"/>
        <v>0</v>
      </c>
    </row>
    <row r="14" spans="1:7" ht="15.75" customHeight="1" x14ac:dyDescent="0.25">
      <c r="A14" s="1"/>
      <c r="B14" s="146"/>
      <c r="C14" s="146"/>
      <c r="D14" s="147"/>
      <c r="E14" s="148"/>
      <c r="F14" s="146"/>
      <c r="G14" s="147">
        <f t="shared" si="0"/>
        <v>0</v>
      </c>
    </row>
    <row r="15" spans="1:7" ht="15.75" customHeight="1" x14ac:dyDescent="0.25">
      <c r="A15" s="1"/>
      <c r="B15" s="146"/>
      <c r="C15" s="146"/>
      <c r="D15" s="147"/>
      <c r="E15" s="148"/>
      <c r="F15" s="146"/>
      <c r="G15" s="147">
        <f t="shared" si="0"/>
        <v>0</v>
      </c>
    </row>
    <row r="16" spans="1:7" ht="15.75" customHeight="1" x14ac:dyDescent="0.25">
      <c r="A16" s="1"/>
      <c r="B16" s="146"/>
      <c r="C16" s="146"/>
      <c r="D16" s="147"/>
      <c r="E16" s="148"/>
      <c r="F16" s="146"/>
      <c r="G16" s="147">
        <f t="shared" si="0"/>
        <v>0</v>
      </c>
    </row>
    <row r="17" spans="1:7" ht="15.75" customHeight="1" x14ac:dyDescent="0.25">
      <c r="A17" s="1"/>
      <c r="B17" s="146"/>
      <c r="C17" s="146"/>
      <c r="D17" s="147"/>
      <c r="E17" s="148"/>
      <c r="F17" s="146"/>
      <c r="G17" s="147">
        <f t="shared" si="0"/>
        <v>0</v>
      </c>
    </row>
    <row r="18" spans="1:7" ht="15.75" customHeight="1" x14ac:dyDescent="0.25">
      <c r="A18" s="1"/>
      <c r="B18" s="146"/>
      <c r="C18" s="146"/>
      <c r="D18" s="147"/>
      <c r="E18" s="148"/>
      <c r="F18" s="146"/>
      <c r="G18" s="147">
        <f t="shared" si="0"/>
        <v>0</v>
      </c>
    </row>
    <row r="19" spans="1:7" ht="15.75" customHeight="1" x14ac:dyDescent="0.25">
      <c r="A19" s="1"/>
      <c r="B19" s="146"/>
      <c r="C19" s="146"/>
      <c r="D19" s="147"/>
      <c r="E19" s="148"/>
      <c r="F19" s="146"/>
      <c r="G19" s="147">
        <f t="shared" si="0"/>
        <v>0</v>
      </c>
    </row>
    <row r="20" spans="1:7" ht="15.75" customHeight="1" x14ac:dyDescent="0.25">
      <c r="A20" s="1"/>
      <c r="B20" s="146"/>
      <c r="C20" s="146"/>
      <c r="D20" s="147"/>
      <c r="E20" s="148"/>
      <c r="F20" s="146"/>
      <c r="G20" s="147">
        <f t="shared" si="0"/>
        <v>0</v>
      </c>
    </row>
    <row r="21" spans="1:7" ht="15.75" customHeight="1" x14ac:dyDescent="0.25">
      <c r="A21" s="149"/>
      <c r="B21" s="146"/>
      <c r="C21" s="146"/>
      <c r="D21" s="147"/>
      <c r="E21" s="148"/>
      <c r="F21" s="146"/>
      <c r="G21" s="147">
        <f t="shared" si="0"/>
        <v>0</v>
      </c>
    </row>
    <row r="22" spans="1:7" ht="15.75" customHeight="1" x14ac:dyDescent="0.25">
      <c r="A22" s="149"/>
      <c r="B22" s="146"/>
      <c r="C22" s="146"/>
      <c r="D22" s="147"/>
      <c r="E22" s="148"/>
      <c r="F22" s="146"/>
      <c r="G22" s="147">
        <f t="shared" si="0"/>
        <v>0</v>
      </c>
    </row>
    <row r="23" spans="1:7" ht="15.75" customHeight="1" x14ac:dyDescent="0.25">
      <c r="A23" s="149"/>
      <c r="B23" s="146"/>
      <c r="C23" s="146"/>
      <c r="D23" s="147"/>
      <c r="E23" s="148"/>
      <c r="F23" s="146"/>
      <c r="G23" s="147">
        <f t="shared" si="0"/>
        <v>0</v>
      </c>
    </row>
    <row r="24" spans="1:7" ht="15.75" customHeight="1" x14ac:dyDescent="0.25">
      <c r="A24" s="149"/>
      <c r="B24" s="146"/>
      <c r="C24" s="146"/>
      <c r="D24" s="147"/>
      <c r="E24" s="148"/>
      <c r="F24" s="146"/>
      <c r="G24" s="147">
        <f t="shared" si="0"/>
        <v>0</v>
      </c>
    </row>
    <row r="25" spans="1:7" ht="15.75" customHeight="1" x14ac:dyDescent="0.25">
      <c r="A25" s="149"/>
      <c r="B25" s="146"/>
      <c r="C25" s="146"/>
      <c r="D25" s="147"/>
      <c r="E25" s="148"/>
      <c r="F25" s="146"/>
      <c r="G25" s="147">
        <f t="shared" si="0"/>
        <v>0</v>
      </c>
    </row>
    <row r="26" spans="1:7" ht="15.75" customHeight="1" x14ac:dyDescent="0.25">
      <c r="A26" s="1"/>
      <c r="B26" s="1"/>
      <c r="C26" s="1"/>
      <c r="D26" s="150"/>
      <c r="E26" s="151"/>
      <c r="F26" s="152"/>
      <c r="G26" s="590">
        <f>SUM(G6:G25)</f>
        <v>140529.4</v>
      </c>
    </row>
    <row r="27" spans="1:7" ht="15.75" customHeight="1" x14ac:dyDescent="0.25">
      <c r="A27" s="1"/>
      <c r="B27" s="153" t="s">
        <v>173</v>
      </c>
      <c r="C27" s="1"/>
      <c r="D27" s="150"/>
      <c r="E27" s="592" t="s">
        <v>83</v>
      </c>
      <c r="F27" s="592"/>
      <c r="G27" s="591"/>
    </row>
    <row r="28" spans="1:7" ht="15.75" customHeight="1" thickBot="1" x14ac:dyDescent="0.45">
      <c r="A28" s="1"/>
      <c r="B28" s="153"/>
      <c r="C28" s="1"/>
      <c r="D28" s="150"/>
      <c r="E28" s="89"/>
      <c r="F28" s="89"/>
      <c r="G28" s="445"/>
    </row>
    <row r="29" spans="1:7" ht="15.75" customHeight="1" thickBot="1" x14ac:dyDescent="0.3">
      <c r="A29" s="1"/>
      <c r="B29" s="158" t="s">
        <v>144</v>
      </c>
      <c r="C29" s="159" t="s">
        <v>145</v>
      </c>
      <c r="D29" s="171">
        <v>682155</v>
      </c>
      <c r="E29" s="580" t="s">
        <v>146</v>
      </c>
      <c r="F29" s="581"/>
      <c r="G29" s="155">
        <f>G26/D29</f>
        <v>0.20600801870542618</v>
      </c>
    </row>
    <row r="30" spans="1:7" ht="15.75" customHeight="1" x14ac:dyDescent="0.25">
      <c r="A30" s="1"/>
      <c r="B30" s="156"/>
      <c r="C30" s="160"/>
      <c r="D30" s="161"/>
      <c r="E30" s="162"/>
      <c r="F30" s="582" t="s">
        <v>84</v>
      </c>
      <c r="G30" s="583"/>
    </row>
    <row r="31" spans="1:7" ht="15.75" customHeight="1" thickBot="1" x14ac:dyDescent="0.3">
      <c r="A31" s="1"/>
      <c r="B31" s="1"/>
      <c r="C31" s="157"/>
      <c r="D31" s="163"/>
      <c r="E31" s="164"/>
      <c r="F31" s="584" t="s">
        <v>157</v>
      </c>
      <c r="G31" s="585"/>
    </row>
  </sheetData>
  <sheetProtection algorithmName="SHA-512" hashValue="IllC7WrNNoqdPs3pRATgMKnntQ8BKMQr5GcVhcRj3JxDmVUt1BDTriruCkKOx4SvxC8kj3AUhhh612ybIQ+I6A==" saltValue="h1kBNkXrec3PyYEOqKyhoA==" spinCount="100000" sheet="1" selectLockedCells="1"/>
  <mergeCells count="9">
    <mergeCell ref="E29:F29"/>
    <mergeCell ref="F30:G30"/>
    <mergeCell ref="F31:G31"/>
    <mergeCell ref="A1:G1"/>
    <mergeCell ref="A2:G2"/>
    <mergeCell ref="E3:G3"/>
    <mergeCell ref="B4:G4"/>
    <mergeCell ref="G26:G27"/>
    <mergeCell ref="E27:F27"/>
  </mergeCells>
  <pageMargins left="0.25" right="0.25" top="0.5" bottom="0.5" header="0.3" footer="0.3"/>
  <pageSetup fitToHeight="0" orientation="landscape" r:id="rId1"/>
  <headerFooter>
    <oddHeader>&amp;L&amp;"Times New Roman,Regular"&amp;11 2020-2021 School Year&amp;R&amp;"Times New Roman,Regular"&amp;11Attachment FP4</oddHeader>
    <oddFooter>&amp;L&amp;"Times New Roman,Regular"&amp;11FSMC Labor&amp;R&amp;"Times New Roman,Regular"&amp;11Revised January 28,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G236"/>
  <sheetViews>
    <sheetView zoomScaleNormal="100" workbookViewId="0">
      <selection activeCell="C3" sqref="C3"/>
    </sheetView>
  </sheetViews>
  <sheetFormatPr defaultColWidth="9.140625" defaultRowHeight="12.75" x14ac:dyDescent="0.2"/>
  <cols>
    <col min="1" max="1" width="3.7109375" style="34" customWidth="1"/>
    <col min="2" max="3" width="35.7109375" style="34" customWidth="1"/>
    <col min="4" max="4" width="11.7109375" style="34" customWidth="1"/>
    <col min="5" max="5" width="10.7109375" style="34" customWidth="1"/>
    <col min="6" max="6" width="11.7109375" style="34" customWidth="1"/>
    <col min="7" max="7" width="20.7109375" style="34" customWidth="1"/>
    <col min="8" max="16384" width="9.140625" style="34"/>
  </cols>
  <sheetData>
    <row r="1" spans="1:7" ht="18.75" customHeight="1" x14ac:dyDescent="0.3">
      <c r="A1" s="586" t="s">
        <v>277</v>
      </c>
      <c r="B1" s="586"/>
      <c r="C1" s="586"/>
      <c r="D1" s="586"/>
      <c r="E1" s="586"/>
      <c r="F1" s="586"/>
      <c r="G1" s="586"/>
    </row>
    <row r="2" spans="1:7" ht="15.75" customHeight="1" x14ac:dyDescent="0.25">
      <c r="A2" s="587" t="s">
        <v>312</v>
      </c>
      <c r="B2" s="587"/>
      <c r="C2" s="587"/>
      <c r="D2" s="587"/>
      <c r="E2" s="587"/>
      <c r="F2" s="587"/>
      <c r="G2" s="587"/>
    </row>
    <row r="3" spans="1:7" ht="15.75" customHeight="1" thickBot="1" x14ac:dyDescent="0.3">
      <c r="A3" s="260"/>
      <c r="B3" s="178" t="s">
        <v>142</v>
      </c>
      <c r="C3" s="261"/>
      <c r="D3" s="262" t="s">
        <v>139</v>
      </c>
      <c r="E3" s="588"/>
      <c r="F3" s="588"/>
      <c r="G3" s="588"/>
    </row>
    <row r="4" spans="1:7" ht="15.75" customHeight="1" x14ac:dyDescent="0.25">
      <c r="A4" s="167"/>
      <c r="B4" s="589"/>
      <c r="C4" s="589"/>
      <c r="D4" s="589"/>
      <c r="E4" s="589"/>
      <c r="F4" s="589"/>
      <c r="G4" s="589"/>
    </row>
    <row r="5" spans="1:7" ht="30" customHeight="1" x14ac:dyDescent="0.25">
      <c r="A5" s="167"/>
      <c r="B5" s="168" t="s">
        <v>77</v>
      </c>
      <c r="C5" s="169" t="s">
        <v>172</v>
      </c>
      <c r="D5" s="169" t="s">
        <v>79</v>
      </c>
      <c r="E5" s="170" t="s">
        <v>80</v>
      </c>
      <c r="F5" s="170" t="s">
        <v>81</v>
      </c>
      <c r="G5" s="169" t="s">
        <v>82</v>
      </c>
    </row>
    <row r="6" spans="1:7" ht="15.75" customHeight="1" x14ac:dyDescent="0.25">
      <c r="A6" s="1"/>
      <c r="B6" s="146"/>
      <c r="C6" s="146"/>
      <c r="D6" s="147"/>
      <c r="E6" s="148"/>
      <c r="F6" s="146"/>
      <c r="G6" s="147">
        <f t="shared" ref="G6:G34" si="0">D6*E6*F6</f>
        <v>0</v>
      </c>
    </row>
    <row r="7" spans="1:7" ht="15.75" customHeight="1" x14ac:dyDescent="0.25">
      <c r="A7" s="1"/>
      <c r="B7" s="146"/>
      <c r="C7" s="146"/>
      <c r="D7" s="147"/>
      <c r="E7" s="148"/>
      <c r="F7" s="146"/>
      <c r="G7" s="147">
        <f t="shared" si="0"/>
        <v>0</v>
      </c>
    </row>
    <row r="8" spans="1:7" ht="15.75" customHeight="1" x14ac:dyDescent="0.25">
      <c r="A8" s="1"/>
      <c r="B8" s="146"/>
      <c r="C8" s="146"/>
      <c r="D8" s="147"/>
      <c r="E8" s="148"/>
      <c r="F8" s="146"/>
      <c r="G8" s="147">
        <f t="shared" si="0"/>
        <v>0</v>
      </c>
    </row>
    <row r="9" spans="1:7" ht="15.75" customHeight="1" x14ac:dyDescent="0.25">
      <c r="A9" s="1"/>
      <c r="B9" s="146"/>
      <c r="C9" s="146"/>
      <c r="D9" s="147"/>
      <c r="E9" s="148"/>
      <c r="F9" s="146"/>
      <c r="G9" s="147">
        <f t="shared" si="0"/>
        <v>0</v>
      </c>
    </row>
    <row r="10" spans="1:7" ht="15.75" customHeight="1" x14ac:dyDescent="0.25">
      <c r="A10" s="1"/>
      <c r="B10" s="146"/>
      <c r="C10" s="146"/>
      <c r="D10" s="147"/>
      <c r="E10" s="148"/>
      <c r="F10" s="146"/>
      <c r="G10" s="147">
        <f t="shared" si="0"/>
        <v>0</v>
      </c>
    </row>
    <row r="11" spans="1:7" ht="15.75" customHeight="1" x14ac:dyDescent="0.25">
      <c r="A11" s="1"/>
      <c r="B11" s="146"/>
      <c r="C11" s="146"/>
      <c r="D11" s="147"/>
      <c r="E11" s="148"/>
      <c r="F11" s="146"/>
      <c r="G11" s="147">
        <f t="shared" si="0"/>
        <v>0</v>
      </c>
    </row>
    <row r="12" spans="1:7" ht="15.75" customHeight="1" x14ac:dyDescent="0.25">
      <c r="A12" s="1"/>
      <c r="B12" s="146"/>
      <c r="C12" s="146"/>
      <c r="D12" s="147"/>
      <c r="E12" s="148"/>
      <c r="F12" s="146"/>
      <c r="G12" s="147">
        <f t="shared" si="0"/>
        <v>0</v>
      </c>
    </row>
    <row r="13" spans="1:7" ht="15.75" customHeight="1" x14ac:dyDescent="0.25">
      <c r="A13" s="1"/>
      <c r="B13" s="146"/>
      <c r="C13" s="146"/>
      <c r="D13" s="147"/>
      <c r="E13" s="148"/>
      <c r="F13" s="146"/>
      <c r="G13" s="147">
        <f t="shared" si="0"/>
        <v>0</v>
      </c>
    </row>
    <row r="14" spans="1:7" ht="15.75" customHeight="1" x14ac:dyDescent="0.25">
      <c r="A14" s="1"/>
      <c r="B14" s="146"/>
      <c r="C14" s="146"/>
      <c r="D14" s="147"/>
      <c r="E14" s="148"/>
      <c r="F14" s="146"/>
      <c r="G14" s="147">
        <f t="shared" si="0"/>
        <v>0</v>
      </c>
    </row>
    <row r="15" spans="1:7" ht="15.75" customHeight="1" x14ac:dyDescent="0.25">
      <c r="A15" s="1"/>
      <c r="B15" s="146"/>
      <c r="C15" s="146"/>
      <c r="D15" s="147"/>
      <c r="E15" s="148"/>
      <c r="F15" s="146"/>
      <c r="G15" s="147">
        <f t="shared" si="0"/>
        <v>0</v>
      </c>
    </row>
    <row r="16" spans="1:7" ht="15.75" customHeight="1" x14ac:dyDescent="0.25">
      <c r="A16" s="1"/>
      <c r="B16" s="146"/>
      <c r="C16" s="146"/>
      <c r="D16" s="147"/>
      <c r="E16" s="148"/>
      <c r="F16" s="146"/>
      <c r="G16" s="147">
        <f t="shared" si="0"/>
        <v>0</v>
      </c>
    </row>
    <row r="17" spans="1:7" ht="15.75" customHeight="1" x14ac:dyDescent="0.25">
      <c r="A17" s="1"/>
      <c r="B17" s="146"/>
      <c r="C17" s="146"/>
      <c r="D17" s="147"/>
      <c r="E17" s="148"/>
      <c r="F17" s="146"/>
      <c r="G17" s="147">
        <f t="shared" si="0"/>
        <v>0</v>
      </c>
    </row>
    <row r="18" spans="1:7" ht="15.75" customHeight="1" x14ac:dyDescent="0.25">
      <c r="A18" s="1"/>
      <c r="B18" s="146"/>
      <c r="C18" s="146"/>
      <c r="D18" s="147"/>
      <c r="E18" s="148"/>
      <c r="F18" s="146"/>
      <c r="G18" s="147">
        <f t="shared" si="0"/>
        <v>0</v>
      </c>
    </row>
    <row r="19" spans="1:7" ht="15.75" customHeight="1" x14ac:dyDescent="0.25">
      <c r="A19" s="1"/>
      <c r="B19" s="146"/>
      <c r="C19" s="146"/>
      <c r="D19" s="147"/>
      <c r="E19" s="148"/>
      <c r="F19" s="146"/>
      <c r="G19" s="147">
        <f t="shared" si="0"/>
        <v>0</v>
      </c>
    </row>
    <row r="20" spans="1:7" ht="15.75" customHeight="1" x14ac:dyDescent="0.25">
      <c r="A20" s="1"/>
      <c r="B20" s="146"/>
      <c r="C20" s="146"/>
      <c r="D20" s="147"/>
      <c r="E20" s="148"/>
      <c r="F20" s="146"/>
      <c r="G20" s="147">
        <f t="shared" si="0"/>
        <v>0</v>
      </c>
    </row>
    <row r="21" spans="1:7" ht="15.75" customHeight="1" x14ac:dyDescent="0.25">
      <c r="A21" s="1"/>
      <c r="B21" s="146"/>
      <c r="C21" s="146"/>
      <c r="D21" s="147"/>
      <c r="E21" s="148"/>
      <c r="F21" s="146"/>
      <c r="G21" s="147">
        <f t="shared" si="0"/>
        <v>0</v>
      </c>
    </row>
    <row r="22" spans="1:7" ht="15.75" customHeight="1" x14ac:dyDescent="0.25">
      <c r="A22" s="1"/>
      <c r="B22" s="146"/>
      <c r="C22" s="146"/>
      <c r="D22" s="147"/>
      <c r="E22" s="148"/>
      <c r="F22" s="146"/>
      <c r="G22" s="147">
        <f t="shared" si="0"/>
        <v>0</v>
      </c>
    </row>
    <row r="23" spans="1:7" ht="15.75" customHeight="1" x14ac:dyDescent="0.25">
      <c r="A23" s="1"/>
      <c r="B23" s="146"/>
      <c r="C23" s="146"/>
      <c r="D23" s="147"/>
      <c r="E23" s="148"/>
      <c r="F23" s="146"/>
      <c r="G23" s="147">
        <f t="shared" si="0"/>
        <v>0</v>
      </c>
    </row>
    <row r="24" spans="1:7" ht="15.75" customHeight="1" x14ac:dyDescent="0.25">
      <c r="A24" s="1"/>
      <c r="B24" s="146"/>
      <c r="C24" s="146"/>
      <c r="D24" s="147"/>
      <c r="E24" s="148"/>
      <c r="F24" s="146"/>
      <c r="G24" s="147">
        <f t="shared" si="0"/>
        <v>0</v>
      </c>
    </row>
    <row r="25" spans="1:7" ht="15.75" customHeight="1" x14ac:dyDescent="0.25">
      <c r="A25" s="1"/>
      <c r="B25" s="146"/>
      <c r="C25" s="146"/>
      <c r="D25" s="147"/>
      <c r="E25" s="148"/>
      <c r="F25" s="146"/>
      <c r="G25" s="147">
        <f t="shared" si="0"/>
        <v>0</v>
      </c>
    </row>
    <row r="26" spans="1:7" ht="15.75" customHeight="1" x14ac:dyDescent="0.25">
      <c r="A26" s="149"/>
      <c r="B26" s="146"/>
      <c r="C26" s="146"/>
      <c r="D26" s="147"/>
      <c r="E26" s="148"/>
      <c r="F26" s="146"/>
      <c r="G26" s="147">
        <f t="shared" si="0"/>
        <v>0</v>
      </c>
    </row>
    <row r="27" spans="1:7" ht="15.75" customHeight="1" x14ac:dyDescent="0.25">
      <c r="A27" s="149"/>
      <c r="B27" s="146"/>
      <c r="C27" s="146"/>
      <c r="D27" s="147"/>
      <c r="E27" s="148"/>
      <c r="F27" s="146"/>
      <c r="G27" s="147">
        <f t="shared" si="0"/>
        <v>0</v>
      </c>
    </row>
    <row r="28" spans="1:7" ht="15.75" customHeight="1" x14ac:dyDescent="0.25">
      <c r="A28" s="149"/>
      <c r="B28" s="146"/>
      <c r="C28" s="146"/>
      <c r="D28" s="147"/>
      <c r="E28" s="148"/>
      <c r="F28" s="146"/>
      <c r="G28" s="147">
        <f t="shared" si="0"/>
        <v>0</v>
      </c>
    </row>
    <row r="29" spans="1:7" ht="15.75" customHeight="1" x14ac:dyDescent="0.25">
      <c r="A29" s="149"/>
      <c r="B29" s="146"/>
      <c r="C29" s="146"/>
      <c r="D29" s="147"/>
      <c r="E29" s="148"/>
      <c r="F29" s="146"/>
      <c r="G29" s="147">
        <f t="shared" si="0"/>
        <v>0</v>
      </c>
    </row>
    <row r="30" spans="1:7" ht="15.75" customHeight="1" x14ac:dyDescent="0.25">
      <c r="A30" s="149"/>
      <c r="B30" s="146"/>
      <c r="C30" s="146"/>
      <c r="D30" s="147"/>
      <c r="E30" s="148"/>
      <c r="F30" s="146"/>
      <c r="G30" s="147">
        <f t="shared" si="0"/>
        <v>0</v>
      </c>
    </row>
    <row r="31" spans="1:7" ht="15.75" customHeight="1" x14ac:dyDescent="0.25">
      <c r="A31" s="149"/>
      <c r="B31" s="146"/>
      <c r="C31" s="146"/>
      <c r="D31" s="147"/>
      <c r="E31" s="148"/>
      <c r="F31" s="146"/>
      <c r="G31" s="147">
        <f t="shared" si="0"/>
        <v>0</v>
      </c>
    </row>
    <row r="32" spans="1:7" ht="15.75" customHeight="1" x14ac:dyDescent="0.25">
      <c r="A32" s="149"/>
      <c r="B32" s="146"/>
      <c r="C32" s="146"/>
      <c r="D32" s="147"/>
      <c r="E32" s="148"/>
      <c r="F32" s="146"/>
      <c r="G32" s="147">
        <f t="shared" si="0"/>
        <v>0</v>
      </c>
    </row>
    <row r="33" spans="1:7" ht="15.75" customHeight="1" x14ac:dyDescent="0.25">
      <c r="A33" s="149"/>
      <c r="B33" s="146"/>
      <c r="C33" s="146"/>
      <c r="D33" s="147"/>
      <c r="E33" s="148"/>
      <c r="F33" s="146"/>
      <c r="G33" s="147">
        <f t="shared" si="0"/>
        <v>0</v>
      </c>
    </row>
    <row r="34" spans="1:7" ht="15.75" customHeight="1" x14ac:dyDescent="0.25">
      <c r="A34" s="149"/>
      <c r="B34" s="146"/>
      <c r="C34" s="146"/>
      <c r="D34" s="147"/>
      <c r="E34" s="148"/>
      <c r="F34" s="146"/>
      <c r="G34" s="165">
        <f t="shared" si="0"/>
        <v>0</v>
      </c>
    </row>
    <row r="35" spans="1:7" ht="15.75" customHeight="1" x14ac:dyDescent="0.25">
      <c r="A35" s="1"/>
      <c r="B35" s="146"/>
      <c r="C35" s="146"/>
      <c r="D35" s="147"/>
      <c r="E35" s="148"/>
      <c r="F35" s="146"/>
      <c r="G35" s="165">
        <f t="shared" ref="G35:G189" si="1">D35*E35*F35</f>
        <v>0</v>
      </c>
    </row>
    <row r="36" spans="1:7" ht="15.75" customHeight="1" x14ac:dyDescent="0.25">
      <c r="A36" s="1"/>
      <c r="B36" s="146"/>
      <c r="C36" s="146"/>
      <c r="D36" s="147"/>
      <c r="E36" s="148"/>
      <c r="F36" s="146"/>
      <c r="G36" s="165">
        <f t="shared" si="1"/>
        <v>0</v>
      </c>
    </row>
    <row r="37" spans="1:7" ht="15.75" customHeight="1" x14ac:dyDescent="0.25">
      <c r="A37" s="1"/>
      <c r="B37" s="146"/>
      <c r="C37" s="146"/>
      <c r="D37" s="147"/>
      <c r="E37" s="148"/>
      <c r="F37" s="146"/>
      <c r="G37" s="165">
        <f t="shared" si="1"/>
        <v>0</v>
      </c>
    </row>
    <row r="38" spans="1:7" ht="15.75" customHeight="1" x14ac:dyDescent="0.25">
      <c r="A38" s="1"/>
      <c r="B38" s="146"/>
      <c r="C38" s="146"/>
      <c r="D38" s="147"/>
      <c r="E38" s="148"/>
      <c r="F38" s="146"/>
      <c r="G38" s="165">
        <f t="shared" si="1"/>
        <v>0</v>
      </c>
    </row>
    <row r="39" spans="1:7" ht="15.75" customHeight="1" x14ac:dyDescent="0.25">
      <c r="A39" s="1"/>
      <c r="B39" s="146"/>
      <c r="C39" s="146"/>
      <c r="D39" s="147"/>
      <c r="E39" s="148"/>
      <c r="F39" s="146"/>
      <c r="G39" s="165">
        <f t="shared" si="1"/>
        <v>0</v>
      </c>
    </row>
    <row r="40" spans="1:7" ht="15.75" customHeight="1" x14ac:dyDescent="0.25">
      <c r="A40" s="1"/>
      <c r="B40" s="146"/>
      <c r="C40" s="146"/>
      <c r="D40" s="147"/>
      <c r="E40" s="148"/>
      <c r="F40" s="146"/>
      <c r="G40" s="165">
        <f t="shared" si="1"/>
        <v>0</v>
      </c>
    </row>
    <row r="41" spans="1:7" ht="15.75" customHeight="1" x14ac:dyDescent="0.25">
      <c r="A41" s="1"/>
      <c r="B41" s="146"/>
      <c r="C41" s="146"/>
      <c r="D41" s="147"/>
      <c r="E41" s="148"/>
      <c r="F41" s="146"/>
      <c r="G41" s="165">
        <f t="shared" si="1"/>
        <v>0</v>
      </c>
    </row>
    <row r="42" spans="1:7" ht="15.75" customHeight="1" x14ac:dyDescent="0.25">
      <c r="A42" s="1"/>
      <c r="B42" s="146"/>
      <c r="C42" s="146"/>
      <c r="D42" s="147"/>
      <c r="E42" s="148"/>
      <c r="F42" s="146"/>
      <c r="G42" s="165">
        <f t="shared" si="1"/>
        <v>0</v>
      </c>
    </row>
    <row r="43" spans="1:7" ht="15.75" customHeight="1" x14ac:dyDescent="0.25">
      <c r="A43" s="1"/>
      <c r="B43" s="146"/>
      <c r="C43" s="146"/>
      <c r="D43" s="147"/>
      <c r="E43" s="148"/>
      <c r="F43" s="146"/>
      <c r="G43" s="165">
        <f t="shared" si="1"/>
        <v>0</v>
      </c>
    </row>
    <row r="44" spans="1:7" ht="15.75" customHeight="1" x14ac:dyDescent="0.25">
      <c r="A44" s="1"/>
      <c r="B44" s="146"/>
      <c r="C44" s="146"/>
      <c r="D44" s="147"/>
      <c r="E44" s="148"/>
      <c r="F44" s="146"/>
      <c r="G44" s="165">
        <f t="shared" si="1"/>
        <v>0</v>
      </c>
    </row>
    <row r="45" spans="1:7" ht="15.75" customHeight="1" x14ac:dyDescent="0.25">
      <c r="A45" s="1"/>
      <c r="B45" s="146"/>
      <c r="C45" s="146"/>
      <c r="D45" s="147"/>
      <c r="E45" s="148"/>
      <c r="F45" s="146"/>
      <c r="G45" s="165">
        <f t="shared" ref="G45:G46" si="2">D45*E45*F45</f>
        <v>0</v>
      </c>
    </row>
    <row r="46" spans="1:7" ht="15.75" customHeight="1" x14ac:dyDescent="0.25">
      <c r="A46" s="1"/>
      <c r="B46" s="146"/>
      <c r="C46" s="146"/>
      <c r="D46" s="147"/>
      <c r="E46" s="148"/>
      <c r="F46" s="146"/>
      <c r="G46" s="165">
        <f t="shared" si="2"/>
        <v>0</v>
      </c>
    </row>
    <row r="47" spans="1:7" ht="15.75" customHeight="1" x14ac:dyDescent="0.25">
      <c r="A47" s="1"/>
      <c r="B47" s="146"/>
      <c r="C47" s="146"/>
      <c r="D47" s="147"/>
      <c r="E47" s="148"/>
      <c r="F47" s="146"/>
      <c r="G47" s="165">
        <f t="shared" si="1"/>
        <v>0</v>
      </c>
    </row>
    <row r="48" spans="1:7" ht="15.75" customHeight="1" x14ac:dyDescent="0.25">
      <c r="A48" s="1"/>
      <c r="B48" s="146"/>
      <c r="C48" s="146"/>
      <c r="D48" s="147"/>
      <c r="E48" s="148"/>
      <c r="F48" s="146"/>
      <c r="G48" s="165">
        <f t="shared" si="1"/>
        <v>0</v>
      </c>
    </row>
    <row r="49" spans="1:7" ht="15.75" customHeight="1" x14ac:dyDescent="0.25">
      <c r="A49" s="1"/>
      <c r="B49" s="146"/>
      <c r="C49" s="146"/>
      <c r="D49" s="147"/>
      <c r="E49" s="148"/>
      <c r="F49" s="146"/>
      <c r="G49" s="165">
        <f t="shared" si="1"/>
        <v>0</v>
      </c>
    </row>
    <row r="50" spans="1:7" ht="15.75" customHeight="1" x14ac:dyDescent="0.25">
      <c r="A50" s="1"/>
      <c r="B50" s="146"/>
      <c r="C50" s="146"/>
      <c r="D50" s="147"/>
      <c r="E50" s="148"/>
      <c r="F50" s="146"/>
      <c r="G50" s="165">
        <f t="shared" si="1"/>
        <v>0</v>
      </c>
    </row>
    <row r="51" spans="1:7" ht="15.75" customHeight="1" x14ac:dyDescent="0.25">
      <c r="A51" s="1"/>
      <c r="B51" s="146"/>
      <c r="C51" s="146"/>
      <c r="D51" s="147"/>
      <c r="E51" s="148"/>
      <c r="F51" s="146"/>
      <c r="G51" s="165">
        <f t="shared" si="1"/>
        <v>0</v>
      </c>
    </row>
    <row r="52" spans="1:7" ht="15.75" customHeight="1" x14ac:dyDescent="0.25">
      <c r="A52" s="1"/>
      <c r="B52" s="146"/>
      <c r="C52" s="146"/>
      <c r="D52" s="147"/>
      <c r="E52" s="148"/>
      <c r="F52" s="146"/>
      <c r="G52" s="165">
        <f t="shared" si="1"/>
        <v>0</v>
      </c>
    </row>
    <row r="53" spans="1:7" ht="15.75" customHeight="1" x14ac:dyDescent="0.25">
      <c r="A53" s="1"/>
      <c r="B53" s="146"/>
      <c r="C53" s="146"/>
      <c r="D53" s="147"/>
      <c r="E53" s="148"/>
      <c r="F53" s="146"/>
      <c r="G53" s="165">
        <f t="shared" si="1"/>
        <v>0</v>
      </c>
    </row>
    <row r="54" spans="1:7" ht="15.75" customHeight="1" x14ac:dyDescent="0.25">
      <c r="A54" s="1"/>
      <c r="B54" s="146"/>
      <c r="C54" s="146"/>
      <c r="D54" s="147"/>
      <c r="E54" s="148"/>
      <c r="F54" s="146"/>
      <c r="G54" s="165">
        <f t="shared" si="1"/>
        <v>0</v>
      </c>
    </row>
    <row r="55" spans="1:7" ht="15.75" customHeight="1" x14ac:dyDescent="0.25">
      <c r="A55" s="1"/>
      <c r="B55" s="146"/>
      <c r="C55" s="146"/>
      <c r="D55" s="147"/>
      <c r="E55" s="148"/>
      <c r="F55" s="146"/>
      <c r="G55" s="165">
        <f t="shared" si="1"/>
        <v>0</v>
      </c>
    </row>
    <row r="56" spans="1:7" ht="15.75" customHeight="1" x14ac:dyDescent="0.25">
      <c r="A56" s="1"/>
      <c r="B56" s="146"/>
      <c r="C56" s="146"/>
      <c r="D56" s="147"/>
      <c r="E56" s="148"/>
      <c r="F56" s="146"/>
      <c r="G56" s="165">
        <f t="shared" si="1"/>
        <v>0</v>
      </c>
    </row>
    <row r="57" spans="1:7" ht="15.75" customHeight="1" x14ac:dyDescent="0.25">
      <c r="A57" s="149"/>
      <c r="B57" s="146"/>
      <c r="C57" s="146"/>
      <c r="D57" s="147"/>
      <c r="E57" s="148"/>
      <c r="F57" s="146"/>
      <c r="G57" s="165">
        <f t="shared" si="1"/>
        <v>0</v>
      </c>
    </row>
    <row r="58" spans="1:7" ht="15.75" customHeight="1" x14ac:dyDescent="0.25">
      <c r="A58" s="149"/>
      <c r="B58" s="146"/>
      <c r="C58" s="146"/>
      <c r="D58" s="147"/>
      <c r="E58" s="148"/>
      <c r="F58" s="146"/>
      <c r="G58" s="165">
        <f t="shared" si="1"/>
        <v>0</v>
      </c>
    </row>
    <row r="59" spans="1:7" ht="15.75" customHeight="1" x14ac:dyDescent="0.25">
      <c r="A59" s="149"/>
      <c r="B59" s="146"/>
      <c r="C59" s="146"/>
      <c r="D59" s="147"/>
      <c r="E59" s="148"/>
      <c r="F59" s="146"/>
      <c r="G59" s="165">
        <f t="shared" si="1"/>
        <v>0</v>
      </c>
    </row>
    <row r="60" spans="1:7" ht="15.75" customHeight="1" x14ac:dyDescent="0.25">
      <c r="A60" s="149"/>
      <c r="B60" s="146"/>
      <c r="C60" s="146"/>
      <c r="D60" s="147"/>
      <c r="E60" s="148"/>
      <c r="F60" s="146"/>
      <c r="G60" s="165">
        <f t="shared" si="1"/>
        <v>0</v>
      </c>
    </row>
    <row r="61" spans="1:7" ht="15.75" customHeight="1" x14ac:dyDescent="0.25">
      <c r="A61" s="149"/>
      <c r="B61" s="146"/>
      <c r="C61" s="146"/>
      <c r="D61" s="147"/>
      <c r="E61" s="148"/>
      <c r="F61" s="146"/>
      <c r="G61" s="165">
        <f t="shared" si="1"/>
        <v>0</v>
      </c>
    </row>
    <row r="62" spans="1:7" ht="15.75" customHeight="1" x14ac:dyDescent="0.25">
      <c r="A62" s="149"/>
      <c r="B62" s="146"/>
      <c r="C62" s="146"/>
      <c r="D62" s="147"/>
      <c r="E62" s="148"/>
      <c r="F62" s="146"/>
      <c r="G62" s="165">
        <f t="shared" si="1"/>
        <v>0</v>
      </c>
    </row>
    <row r="63" spans="1:7" ht="15.75" customHeight="1" x14ac:dyDescent="0.25">
      <c r="A63" s="149"/>
      <c r="B63" s="146"/>
      <c r="C63" s="146"/>
      <c r="D63" s="147"/>
      <c r="E63" s="148"/>
      <c r="F63" s="146"/>
      <c r="G63" s="165">
        <f t="shared" si="1"/>
        <v>0</v>
      </c>
    </row>
    <row r="64" spans="1:7" ht="15.75" customHeight="1" x14ac:dyDescent="0.25">
      <c r="A64" s="149"/>
      <c r="B64" s="146"/>
      <c r="C64" s="146"/>
      <c r="D64" s="147"/>
      <c r="E64" s="148"/>
      <c r="F64" s="146"/>
      <c r="G64" s="165">
        <f t="shared" si="1"/>
        <v>0</v>
      </c>
    </row>
    <row r="65" spans="1:7" ht="15.75" customHeight="1" x14ac:dyDescent="0.25">
      <c r="A65" s="149"/>
      <c r="B65" s="146"/>
      <c r="C65" s="146"/>
      <c r="D65" s="147"/>
      <c r="E65" s="148"/>
      <c r="F65" s="146"/>
      <c r="G65" s="165">
        <f t="shared" si="1"/>
        <v>0</v>
      </c>
    </row>
    <row r="66" spans="1:7" ht="15.75" customHeight="1" x14ac:dyDescent="0.25">
      <c r="A66" s="1"/>
      <c r="B66" s="146"/>
      <c r="C66" s="146"/>
      <c r="D66" s="147"/>
      <c r="E66" s="148"/>
      <c r="F66" s="146"/>
      <c r="G66" s="165">
        <f t="shared" ref="G66:G96" si="3">D66*E66*F66</f>
        <v>0</v>
      </c>
    </row>
    <row r="67" spans="1:7" ht="15.75" customHeight="1" x14ac:dyDescent="0.25">
      <c r="A67" s="1"/>
      <c r="B67" s="146"/>
      <c r="C67" s="146"/>
      <c r="D67" s="147"/>
      <c r="E67" s="148"/>
      <c r="F67" s="146"/>
      <c r="G67" s="165">
        <f t="shared" si="3"/>
        <v>0</v>
      </c>
    </row>
    <row r="68" spans="1:7" ht="15.75" customHeight="1" x14ac:dyDescent="0.25">
      <c r="A68" s="1"/>
      <c r="B68" s="146"/>
      <c r="C68" s="146"/>
      <c r="D68" s="147"/>
      <c r="E68" s="148"/>
      <c r="F68" s="146"/>
      <c r="G68" s="165">
        <f t="shared" si="3"/>
        <v>0</v>
      </c>
    </row>
    <row r="69" spans="1:7" ht="15.75" customHeight="1" x14ac:dyDescent="0.25">
      <c r="A69" s="1"/>
      <c r="B69" s="146"/>
      <c r="C69" s="146"/>
      <c r="D69" s="147"/>
      <c r="E69" s="148"/>
      <c r="F69" s="146"/>
      <c r="G69" s="165">
        <f t="shared" si="3"/>
        <v>0</v>
      </c>
    </row>
    <row r="70" spans="1:7" ht="15.75" customHeight="1" x14ac:dyDescent="0.25">
      <c r="A70" s="1"/>
      <c r="B70" s="146"/>
      <c r="C70" s="146"/>
      <c r="D70" s="147"/>
      <c r="E70" s="148"/>
      <c r="F70" s="146"/>
      <c r="G70" s="165">
        <f t="shared" si="3"/>
        <v>0</v>
      </c>
    </row>
    <row r="71" spans="1:7" ht="15.75" customHeight="1" x14ac:dyDescent="0.25">
      <c r="A71" s="1"/>
      <c r="B71" s="146"/>
      <c r="C71" s="146"/>
      <c r="D71" s="147"/>
      <c r="E71" s="148"/>
      <c r="F71" s="146"/>
      <c r="G71" s="165">
        <f t="shared" si="3"/>
        <v>0</v>
      </c>
    </row>
    <row r="72" spans="1:7" ht="15.75" customHeight="1" x14ac:dyDescent="0.25">
      <c r="A72" s="1"/>
      <c r="B72" s="146"/>
      <c r="C72" s="146"/>
      <c r="D72" s="147"/>
      <c r="E72" s="148"/>
      <c r="F72" s="146"/>
      <c r="G72" s="165">
        <f t="shared" si="3"/>
        <v>0</v>
      </c>
    </row>
    <row r="73" spans="1:7" ht="15.75" customHeight="1" x14ac:dyDescent="0.25">
      <c r="A73" s="1"/>
      <c r="B73" s="146"/>
      <c r="C73" s="146"/>
      <c r="D73" s="147"/>
      <c r="E73" s="148"/>
      <c r="F73" s="146"/>
      <c r="G73" s="165">
        <f t="shared" si="3"/>
        <v>0</v>
      </c>
    </row>
    <row r="74" spans="1:7" ht="15.75" customHeight="1" x14ac:dyDescent="0.25">
      <c r="A74" s="1"/>
      <c r="B74" s="146"/>
      <c r="C74" s="146"/>
      <c r="D74" s="147"/>
      <c r="E74" s="148"/>
      <c r="F74" s="146"/>
      <c r="G74" s="165">
        <f t="shared" si="3"/>
        <v>0</v>
      </c>
    </row>
    <row r="75" spans="1:7" ht="15.75" customHeight="1" x14ac:dyDescent="0.25">
      <c r="A75" s="1"/>
      <c r="B75" s="146"/>
      <c r="C75" s="146"/>
      <c r="D75" s="147"/>
      <c r="E75" s="148"/>
      <c r="F75" s="146"/>
      <c r="G75" s="165">
        <f t="shared" si="3"/>
        <v>0</v>
      </c>
    </row>
    <row r="76" spans="1:7" ht="15.75" customHeight="1" x14ac:dyDescent="0.25">
      <c r="A76" s="1"/>
      <c r="B76" s="146"/>
      <c r="C76" s="146"/>
      <c r="D76" s="147"/>
      <c r="E76" s="148"/>
      <c r="F76" s="146"/>
      <c r="G76" s="165">
        <f t="shared" si="3"/>
        <v>0</v>
      </c>
    </row>
    <row r="77" spans="1:7" ht="15.75" customHeight="1" x14ac:dyDescent="0.25">
      <c r="A77" s="1"/>
      <c r="B77" s="146"/>
      <c r="C77" s="146"/>
      <c r="D77" s="147"/>
      <c r="E77" s="148"/>
      <c r="F77" s="146"/>
      <c r="G77" s="165">
        <f t="shared" si="3"/>
        <v>0</v>
      </c>
    </row>
    <row r="78" spans="1:7" ht="15.75" customHeight="1" x14ac:dyDescent="0.25">
      <c r="A78" s="1"/>
      <c r="B78" s="146"/>
      <c r="C78" s="146"/>
      <c r="D78" s="147"/>
      <c r="E78" s="148"/>
      <c r="F78" s="146"/>
      <c r="G78" s="165">
        <f t="shared" si="3"/>
        <v>0</v>
      </c>
    </row>
    <row r="79" spans="1:7" ht="15.75" customHeight="1" x14ac:dyDescent="0.25">
      <c r="A79" s="1"/>
      <c r="B79" s="146"/>
      <c r="C79" s="146"/>
      <c r="D79" s="147"/>
      <c r="E79" s="148"/>
      <c r="F79" s="146"/>
      <c r="G79" s="165">
        <f t="shared" si="3"/>
        <v>0</v>
      </c>
    </row>
    <row r="80" spans="1:7" ht="15.75" customHeight="1" x14ac:dyDescent="0.25">
      <c r="A80" s="1"/>
      <c r="B80" s="146"/>
      <c r="C80" s="146"/>
      <c r="D80" s="147"/>
      <c r="E80" s="148"/>
      <c r="F80" s="146"/>
      <c r="G80" s="165">
        <f t="shared" si="3"/>
        <v>0</v>
      </c>
    </row>
    <row r="81" spans="1:7" ht="15.75" customHeight="1" x14ac:dyDescent="0.25">
      <c r="A81" s="1"/>
      <c r="B81" s="146"/>
      <c r="C81" s="146"/>
      <c r="D81" s="147"/>
      <c r="E81" s="148"/>
      <c r="F81" s="146"/>
      <c r="G81" s="165">
        <f t="shared" si="3"/>
        <v>0</v>
      </c>
    </row>
    <row r="82" spans="1:7" ht="15.75" customHeight="1" x14ac:dyDescent="0.25">
      <c r="A82" s="1"/>
      <c r="B82" s="146"/>
      <c r="C82" s="146"/>
      <c r="D82" s="147"/>
      <c r="E82" s="148"/>
      <c r="F82" s="146"/>
      <c r="G82" s="165">
        <f t="shared" si="3"/>
        <v>0</v>
      </c>
    </row>
    <row r="83" spans="1:7" ht="15.75" customHeight="1" x14ac:dyDescent="0.25">
      <c r="A83" s="1"/>
      <c r="B83" s="146"/>
      <c r="C83" s="146"/>
      <c r="D83" s="147"/>
      <c r="E83" s="148"/>
      <c r="F83" s="146"/>
      <c r="G83" s="165">
        <f t="shared" si="3"/>
        <v>0</v>
      </c>
    </row>
    <row r="84" spans="1:7" ht="15.75" customHeight="1" x14ac:dyDescent="0.25">
      <c r="A84" s="149"/>
      <c r="B84" s="146"/>
      <c r="C84" s="146"/>
      <c r="D84" s="147"/>
      <c r="E84" s="148"/>
      <c r="F84" s="146"/>
      <c r="G84" s="165">
        <f t="shared" si="3"/>
        <v>0</v>
      </c>
    </row>
    <row r="85" spans="1:7" ht="15.75" customHeight="1" x14ac:dyDescent="0.25">
      <c r="A85" s="149"/>
      <c r="B85" s="146"/>
      <c r="C85" s="146"/>
      <c r="D85" s="147"/>
      <c r="E85" s="148"/>
      <c r="F85" s="146"/>
      <c r="G85" s="165">
        <f t="shared" si="3"/>
        <v>0</v>
      </c>
    </row>
    <row r="86" spans="1:7" ht="15.75" customHeight="1" x14ac:dyDescent="0.25">
      <c r="A86" s="149"/>
      <c r="B86" s="146"/>
      <c r="C86" s="146"/>
      <c r="D86" s="147"/>
      <c r="E86" s="148"/>
      <c r="F86" s="146"/>
      <c r="G86" s="165">
        <f t="shared" si="3"/>
        <v>0</v>
      </c>
    </row>
    <row r="87" spans="1:7" ht="15.75" customHeight="1" x14ac:dyDescent="0.25">
      <c r="A87" s="149"/>
      <c r="B87" s="146"/>
      <c r="C87" s="146"/>
      <c r="D87" s="147"/>
      <c r="E87" s="148"/>
      <c r="F87" s="146"/>
      <c r="G87" s="165">
        <f t="shared" si="3"/>
        <v>0</v>
      </c>
    </row>
    <row r="88" spans="1:7" ht="15.75" customHeight="1" x14ac:dyDescent="0.25">
      <c r="A88" s="149"/>
      <c r="B88" s="146"/>
      <c r="C88" s="146"/>
      <c r="D88" s="147"/>
      <c r="E88" s="148"/>
      <c r="F88" s="146"/>
      <c r="G88" s="165">
        <f t="shared" si="3"/>
        <v>0</v>
      </c>
    </row>
    <row r="89" spans="1:7" ht="15.75" customHeight="1" x14ac:dyDescent="0.25">
      <c r="A89" s="149"/>
      <c r="B89" s="146"/>
      <c r="C89" s="146"/>
      <c r="D89" s="147"/>
      <c r="E89" s="148"/>
      <c r="F89" s="146"/>
      <c r="G89" s="165">
        <f t="shared" si="3"/>
        <v>0</v>
      </c>
    </row>
    <row r="90" spans="1:7" ht="15.75" customHeight="1" x14ac:dyDescent="0.25">
      <c r="A90" s="149"/>
      <c r="B90" s="146"/>
      <c r="C90" s="146"/>
      <c r="D90" s="147"/>
      <c r="E90" s="148"/>
      <c r="F90" s="146"/>
      <c r="G90" s="165">
        <f t="shared" si="3"/>
        <v>0</v>
      </c>
    </row>
    <row r="91" spans="1:7" ht="15.75" customHeight="1" x14ac:dyDescent="0.25">
      <c r="A91" s="149"/>
      <c r="B91" s="146"/>
      <c r="C91" s="146"/>
      <c r="D91" s="147"/>
      <c r="E91" s="148"/>
      <c r="F91" s="146"/>
      <c r="G91" s="165">
        <f t="shared" si="3"/>
        <v>0</v>
      </c>
    </row>
    <row r="92" spans="1:7" ht="15.75" customHeight="1" x14ac:dyDescent="0.25">
      <c r="A92" s="149"/>
      <c r="B92" s="146"/>
      <c r="C92" s="146"/>
      <c r="D92" s="147"/>
      <c r="E92" s="148"/>
      <c r="F92" s="146"/>
      <c r="G92" s="165">
        <f t="shared" si="3"/>
        <v>0</v>
      </c>
    </row>
    <row r="93" spans="1:7" ht="15.75" customHeight="1" x14ac:dyDescent="0.25">
      <c r="A93" s="149"/>
      <c r="B93" s="146"/>
      <c r="C93" s="146"/>
      <c r="D93" s="147"/>
      <c r="E93" s="148"/>
      <c r="F93" s="146"/>
      <c r="G93" s="165">
        <f t="shared" si="3"/>
        <v>0</v>
      </c>
    </row>
    <row r="94" spans="1:7" ht="15.75" customHeight="1" x14ac:dyDescent="0.25">
      <c r="A94" s="149"/>
      <c r="B94" s="146"/>
      <c r="C94" s="146"/>
      <c r="D94" s="147"/>
      <c r="E94" s="148"/>
      <c r="F94" s="146"/>
      <c r="G94" s="165">
        <f t="shared" si="3"/>
        <v>0</v>
      </c>
    </row>
    <row r="95" spans="1:7" ht="15.75" customHeight="1" x14ac:dyDescent="0.25">
      <c r="A95" s="149"/>
      <c r="B95" s="146"/>
      <c r="C95" s="146"/>
      <c r="D95" s="147"/>
      <c r="E95" s="148"/>
      <c r="F95" s="146"/>
      <c r="G95" s="165">
        <f t="shared" si="3"/>
        <v>0</v>
      </c>
    </row>
    <row r="96" spans="1:7" ht="15.75" customHeight="1" x14ac:dyDescent="0.25">
      <c r="A96" s="149"/>
      <c r="B96" s="146"/>
      <c r="C96" s="146"/>
      <c r="D96" s="147"/>
      <c r="E96" s="148"/>
      <c r="F96" s="146"/>
      <c r="G96" s="165">
        <f t="shared" si="3"/>
        <v>0</v>
      </c>
    </row>
    <row r="97" spans="1:7" ht="15.75" customHeight="1" x14ac:dyDescent="0.25">
      <c r="A97" s="1"/>
      <c r="B97" s="146"/>
      <c r="C97" s="146"/>
      <c r="D97" s="147"/>
      <c r="E97" s="148"/>
      <c r="F97" s="146"/>
      <c r="G97" s="165">
        <f t="shared" si="1"/>
        <v>0</v>
      </c>
    </row>
    <row r="98" spans="1:7" ht="15.75" customHeight="1" x14ac:dyDescent="0.25">
      <c r="A98" s="1"/>
      <c r="B98" s="146"/>
      <c r="C98" s="146"/>
      <c r="D98" s="147"/>
      <c r="E98" s="148"/>
      <c r="F98" s="146"/>
      <c r="G98" s="165">
        <f t="shared" si="1"/>
        <v>0</v>
      </c>
    </row>
    <row r="99" spans="1:7" ht="15.75" customHeight="1" x14ac:dyDescent="0.25">
      <c r="A99" s="1"/>
      <c r="B99" s="146"/>
      <c r="C99" s="146"/>
      <c r="D99" s="147"/>
      <c r="E99" s="148"/>
      <c r="F99" s="146"/>
      <c r="G99" s="165">
        <f t="shared" si="1"/>
        <v>0</v>
      </c>
    </row>
    <row r="100" spans="1:7" ht="15.75" customHeight="1" x14ac:dyDescent="0.25">
      <c r="A100" s="1"/>
      <c r="B100" s="146"/>
      <c r="C100" s="146"/>
      <c r="D100" s="147"/>
      <c r="E100" s="148"/>
      <c r="F100" s="146"/>
      <c r="G100" s="165">
        <f t="shared" si="1"/>
        <v>0</v>
      </c>
    </row>
    <row r="101" spans="1:7" ht="15.75" customHeight="1" x14ac:dyDescent="0.25">
      <c r="A101" s="1"/>
      <c r="B101" s="146"/>
      <c r="C101" s="146"/>
      <c r="D101" s="147"/>
      <c r="E101" s="148"/>
      <c r="F101" s="146"/>
      <c r="G101" s="165">
        <f t="shared" si="1"/>
        <v>0</v>
      </c>
    </row>
    <row r="102" spans="1:7" ht="15.75" customHeight="1" x14ac:dyDescent="0.25">
      <c r="A102" s="1"/>
      <c r="B102" s="146"/>
      <c r="C102" s="146"/>
      <c r="D102" s="147"/>
      <c r="E102" s="148"/>
      <c r="F102" s="146"/>
      <c r="G102" s="165">
        <f t="shared" si="1"/>
        <v>0</v>
      </c>
    </row>
    <row r="103" spans="1:7" ht="15.75" customHeight="1" x14ac:dyDescent="0.25">
      <c r="A103" s="1"/>
      <c r="B103" s="146"/>
      <c r="C103" s="146"/>
      <c r="D103" s="147"/>
      <c r="E103" s="148"/>
      <c r="F103" s="146"/>
      <c r="G103" s="165">
        <f t="shared" si="1"/>
        <v>0</v>
      </c>
    </row>
    <row r="104" spans="1:7" ht="15.75" customHeight="1" x14ac:dyDescent="0.25">
      <c r="A104" s="1"/>
      <c r="B104" s="146"/>
      <c r="C104" s="146"/>
      <c r="D104" s="147"/>
      <c r="E104" s="148"/>
      <c r="F104" s="146"/>
      <c r="G104" s="165">
        <f t="shared" si="1"/>
        <v>0</v>
      </c>
    </row>
    <row r="105" spans="1:7" ht="15.75" customHeight="1" x14ac:dyDescent="0.25">
      <c r="A105" s="1"/>
      <c r="B105" s="146"/>
      <c r="C105" s="146"/>
      <c r="D105" s="147"/>
      <c r="E105" s="148"/>
      <c r="F105" s="146"/>
      <c r="G105" s="165">
        <f t="shared" si="1"/>
        <v>0</v>
      </c>
    </row>
    <row r="106" spans="1:7" ht="15.75" customHeight="1" x14ac:dyDescent="0.25">
      <c r="A106" s="1"/>
      <c r="B106" s="146"/>
      <c r="C106" s="146"/>
      <c r="D106" s="147"/>
      <c r="E106" s="148"/>
      <c r="F106" s="146"/>
      <c r="G106" s="165">
        <f t="shared" si="1"/>
        <v>0</v>
      </c>
    </row>
    <row r="107" spans="1:7" ht="15.75" customHeight="1" x14ac:dyDescent="0.25">
      <c r="A107" s="1"/>
      <c r="B107" s="146"/>
      <c r="C107" s="146"/>
      <c r="D107" s="147"/>
      <c r="E107" s="148"/>
      <c r="F107" s="146"/>
      <c r="G107" s="165">
        <f t="shared" si="1"/>
        <v>0</v>
      </c>
    </row>
    <row r="108" spans="1:7" ht="15.75" customHeight="1" x14ac:dyDescent="0.25">
      <c r="A108" s="1"/>
      <c r="B108" s="146"/>
      <c r="C108" s="146"/>
      <c r="D108" s="147"/>
      <c r="E108" s="148"/>
      <c r="F108" s="146"/>
      <c r="G108" s="165">
        <f t="shared" si="1"/>
        <v>0</v>
      </c>
    </row>
    <row r="109" spans="1:7" ht="15.75" customHeight="1" x14ac:dyDescent="0.25">
      <c r="A109" s="1"/>
      <c r="B109" s="146"/>
      <c r="C109" s="146"/>
      <c r="D109" s="147"/>
      <c r="E109" s="148"/>
      <c r="F109" s="146"/>
      <c r="G109" s="165">
        <f t="shared" si="1"/>
        <v>0</v>
      </c>
    </row>
    <row r="110" spans="1:7" ht="15.75" customHeight="1" x14ac:dyDescent="0.25">
      <c r="A110" s="1"/>
      <c r="B110" s="146"/>
      <c r="C110" s="146"/>
      <c r="D110" s="147"/>
      <c r="E110" s="148"/>
      <c r="F110" s="146"/>
      <c r="G110" s="165">
        <f t="shared" si="1"/>
        <v>0</v>
      </c>
    </row>
    <row r="111" spans="1:7" ht="15.75" customHeight="1" x14ac:dyDescent="0.25">
      <c r="A111" s="1"/>
      <c r="B111" s="146"/>
      <c r="C111" s="146"/>
      <c r="D111" s="147"/>
      <c r="E111" s="148"/>
      <c r="F111" s="146"/>
      <c r="G111" s="165">
        <f t="shared" si="1"/>
        <v>0</v>
      </c>
    </row>
    <row r="112" spans="1:7" ht="15.75" customHeight="1" x14ac:dyDescent="0.25">
      <c r="A112" s="1"/>
      <c r="B112" s="146"/>
      <c r="C112" s="146"/>
      <c r="D112" s="147"/>
      <c r="E112" s="148"/>
      <c r="F112" s="146"/>
      <c r="G112" s="165">
        <f t="shared" si="1"/>
        <v>0</v>
      </c>
    </row>
    <row r="113" spans="1:7" ht="15.75" customHeight="1" x14ac:dyDescent="0.25">
      <c r="A113" s="1"/>
      <c r="B113" s="146"/>
      <c r="C113" s="146"/>
      <c r="D113" s="147"/>
      <c r="E113" s="148"/>
      <c r="F113" s="146"/>
      <c r="G113" s="165">
        <f t="shared" si="1"/>
        <v>0</v>
      </c>
    </row>
    <row r="114" spans="1:7" ht="15.75" customHeight="1" x14ac:dyDescent="0.25">
      <c r="A114" s="1"/>
      <c r="B114" s="146"/>
      <c r="C114" s="146"/>
      <c r="D114" s="147"/>
      <c r="E114" s="148"/>
      <c r="F114" s="146"/>
      <c r="G114" s="165">
        <f t="shared" si="1"/>
        <v>0</v>
      </c>
    </row>
    <row r="115" spans="1:7" ht="15.75" customHeight="1" x14ac:dyDescent="0.25">
      <c r="A115" s="149"/>
      <c r="B115" s="146"/>
      <c r="C115" s="146"/>
      <c r="D115" s="147"/>
      <c r="E115" s="148"/>
      <c r="F115" s="146"/>
      <c r="G115" s="165">
        <f t="shared" si="1"/>
        <v>0</v>
      </c>
    </row>
    <row r="116" spans="1:7" ht="15.75" customHeight="1" x14ac:dyDescent="0.25">
      <c r="A116" s="149"/>
      <c r="B116" s="146"/>
      <c r="C116" s="146"/>
      <c r="D116" s="147"/>
      <c r="E116" s="148"/>
      <c r="F116" s="146"/>
      <c r="G116" s="165">
        <f t="shared" si="1"/>
        <v>0</v>
      </c>
    </row>
    <row r="117" spans="1:7" ht="15.75" customHeight="1" x14ac:dyDescent="0.25">
      <c r="A117" s="149"/>
      <c r="B117" s="146"/>
      <c r="C117" s="146"/>
      <c r="D117" s="147"/>
      <c r="E117" s="148"/>
      <c r="F117" s="146"/>
      <c r="G117" s="165">
        <f t="shared" si="1"/>
        <v>0</v>
      </c>
    </row>
    <row r="118" spans="1:7" ht="15.75" customHeight="1" x14ac:dyDescent="0.25">
      <c r="A118" s="149"/>
      <c r="B118" s="146"/>
      <c r="C118" s="146"/>
      <c r="D118" s="147"/>
      <c r="E118" s="148"/>
      <c r="F118" s="146"/>
      <c r="G118" s="165">
        <f t="shared" si="1"/>
        <v>0</v>
      </c>
    </row>
    <row r="119" spans="1:7" ht="15.75" customHeight="1" x14ac:dyDescent="0.25">
      <c r="A119" s="149"/>
      <c r="B119" s="146"/>
      <c r="C119" s="146"/>
      <c r="D119" s="147"/>
      <c r="E119" s="148"/>
      <c r="F119" s="146"/>
      <c r="G119" s="165">
        <f t="shared" si="1"/>
        <v>0</v>
      </c>
    </row>
    <row r="120" spans="1:7" ht="15.75" customHeight="1" x14ac:dyDescent="0.25">
      <c r="A120" s="149"/>
      <c r="B120" s="146"/>
      <c r="C120" s="146"/>
      <c r="D120" s="147"/>
      <c r="E120" s="148"/>
      <c r="F120" s="146"/>
      <c r="G120" s="165">
        <f t="shared" si="1"/>
        <v>0</v>
      </c>
    </row>
    <row r="121" spans="1:7" ht="15.75" customHeight="1" x14ac:dyDescent="0.25">
      <c r="A121" s="149"/>
      <c r="B121" s="146"/>
      <c r="C121" s="146"/>
      <c r="D121" s="147"/>
      <c r="E121" s="148"/>
      <c r="F121" s="146"/>
      <c r="G121" s="165">
        <f t="shared" si="1"/>
        <v>0</v>
      </c>
    </row>
    <row r="122" spans="1:7" ht="15.75" customHeight="1" x14ac:dyDescent="0.25">
      <c r="A122" s="149"/>
      <c r="B122" s="146"/>
      <c r="C122" s="146"/>
      <c r="D122" s="147"/>
      <c r="E122" s="148"/>
      <c r="F122" s="146"/>
      <c r="G122" s="165">
        <f t="shared" si="1"/>
        <v>0</v>
      </c>
    </row>
    <row r="123" spans="1:7" ht="15.75" customHeight="1" x14ac:dyDescent="0.25">
      <c r="A123" s="149"/>
      <c r="B123" s="146"/>
      <c r="C123" s="146"/>
      <c r="D123" s="147"/>
      <c r="E123" s="148"/>
      <c r="F123" s="146"/>
      <c r="G123" s="165">
        <f t="shared" si="1"/>
        <v>0</v>
      </c>
    </row>
    <row r="124" spans="1:7" ht="15.75" customHeight="1" x14ac:dyDescent="0.25">
      <c r="A124" s="149"/>
      <c r="B124" s="146"/>
      <c r="C124" s="146"/>
      <c r="D124" s="147"/>
      <c r="E124" s="148"/>
      <c r="F124" s="146"/>
      <c r="G124" s="165">
        <f t="shared" si="1"/>
        <v>0</v>
      </c>
    </row>
    <row r="125" spans="1:7" ht="15.75" customHeight="1" x14ac:dyDescent="0.25">
      <c r="A125" s="149"/>
      <c r="B125" s="146"/>
      <c r="C125" s="146"/>
      <c r="D125" s="147"/>
      <c r="E125" s="148"/>
      <c r="F125" s="146"/>
      <c r="G125" s="165">
        <f t="shared" si="1"/>
        <v>0</v>
      </c>
    </row>
    <row r="126" spans="1:7" ht="15.75" customHeight="1" x14ac:dyDescent="0.25">
      <c r="A126" s="149"/>
      <c r="B126" s="146"/>
      <c r="C126" s="146"/>
      <c r="D126" s="147"/>
      <c r="E126" s="148"/>
      <c r="F126" s="146"/>
      <c r="G126" s="165">
        <f t="shared" si="1"/>
        <v>0</v>
      </c>
    </row>
    <row r="127" spans="1:7" ht="15.75" customHeight="1" x14ac:dyDescent="0.25">
      <c r="A127" s="149"/>
      <c r="B127" s="146"/>
      <c r="C127" s="146"/>
      <c r="D127" s="147"/>
      <c r="E127" s="148"/>
      <c r="F127" s="146"/>
      <c r="G127" s="165">
        <f t="shared" si="1"/>
        <v>0</v>
      </c>
    </row>
    <row r="128" spans="1:7" ht="15.75" customHeight="1" x14ac:dyDescent="0.25">
      <c r="A128" s="1"/>
      <c r="B128" s="146"/>
      <c r="C128" s="146"/>
      <c r="D128" s="147"/>
      <c r="E128" s="148"/>
      <c r="F128" s="146"/>
      <c r="G128" s="165">
        <f t="shared" ref="G128:G158" si="4">D128*E128*F128</f>
        <v>0</v>
      </c>
    </row>
    <row r="129" spans="1:7" ht="15.75" customHeight="1" x14ac:dyDescent="0.25">
      <c r="A129" s="1"/>
      <c r="B129" s="146"/>
      <c r="C129" s="146"/>
      <c r="D129" s="147"/>
      <c r="E129" s="148"/>
      <c r="F129" s="146"/>
      <c r="G129" s="165">
        <f t="shared" si="4"/>
        <v>0</v>
      </c>
    </row>
    <row r="130" spans="1:7" ht="15.75" customHeight="1" x14ac:dyDescent="0.25">
      <c r="A130" s="1"/>
      <c r="B130" s="146"/>
      <c r="C130" s="146"/>
      <c r="D130" s="147"/>
      <c r="E130" s="148"/>
      <c r="F130" s="146"/>
      <c r="G130" s="165">
        <f t="shared" si="4"/>
        <v>0</v>
      </c>
    </row>
    <row r="131" spans="1:7" ht="15.75" customHeight="1" x14ac:dyDescent="0.25">
      <c r="A131" s="1"/>
      <c r="B131" s="146"/>
      <c r="C131" s="146"/>
      <c r="D131" s="147"/>
      <c r="E131" s="148"/>
      <c r="F131" s="146"/>
      <c r="G131" s="165">
        <f t="shared" si="4"/>
        <v>0</v>
      </c>
    </row>
    <row r="132" spans="1:7" ht="15.75" customHeight="1" x14ac:dyDescent="0.25">
      <c r="A132" s="1"/>
      <c r="B132" s="146"/>
      <c r="C132" s="146"/>
      <c r="D132" s="147"/>
      <c r="E132" s="148"/>
      <c r="F132" s="146"/>
      <c r="G132" s="165">
        <f t="shared" si="4"/>
        <v>0</v>
      </c>
    </row>
    <row r="133" spans="1:7" ht="15.75" customHeight="1" x14ac:dyDescent="0.25">
      <c r="A133" s="1"/>
      <c r="B133" s="146"/>
      <c r="C133" s="146"/>
      <c r="D133" s="147"/>
      <c r="E133" s="148"/>
      <c r="F133" s="146"/>
      <c r="G133" s="165">
        <f t="shared" si="4"/>
        <v>0</v>
      </c>
    </row>
    <row r="134" spans="1:7" ht="15.75" customHeight="1" x14ac:dyDescent="0.25">
      <c r="A134" s="1"/>
      <c r="B134" s="146"/>
      <c r="C134" s="146"/>
      <c r="D134" s="147"/>
      <c r="E134" s="148"/>
      <c r="F134" s="146"/>
      <c r="G134" s="165">
        <f t="shared" si="4"/>
        <v>0</v>
      </c>
    </row>
    <row r="135" spans="1:7" ht="15.75" customHeight="1" x14ac:dyDescent="0.25">
      <c r="A135" s="1"/>
      <c r="B135" s="146"/>
      <c r="C135" s="146"/>
      <c r="D135" s="147"/>
      <c r="E135" s="148"/>
      <c r="F135" s="146"/>
      <c r="G135" s="165">
        <f t="shared" si="4"/>
        <v>0</v>
      </c>
    </row>
    <row r="136" spans="1:7" ht="15.75" customHeight="1" x14ac:dyDescent="0.25">
      <c r="A136" s="1"/>
      <c r="B136" s="146"/>
      <c r="C136" s="146"/>
      <c r="D136" s="147"/>
      <c r="E136" s="148"/>
      <c r="F136" s="146"/>
      <c r="G136" s="165">
        <f t="shared" si="4"/>
        <v>0</v>
      </c>
    </row>
    <row r="137" spans="1:7" ht="15.75" customHeight="1" x14ac:dyDescent="0.25">
      <c r="A137" s="1"/>
      <c r="B137" s="146"/>
      <c r="C137" s="146"/>
      <c r="D137" s="147"/>
      <c r="E137" s="148"/>
      <c r="F137" s="146"/>
      <c r="G137" s="165">
        <f t="shared" si="4"/>
        <v>0</v>
      </c>
    </row>
    <row r="138" spans="1:7" ht="15.75" customHeight="1" x14ac:dyDescent="0.25">
      <c r="A138" s="1"/>
      <c r="B138" s="146"/>
      <c r="C138" s="146"/>
      <c r="D138" s="147"/>
      <c r="E138" s="148"/>
      <c r="F138" s="146"/>
      <c r="G138" s="165">
        <f t="shared" si="4"/>
        <v>0</v>
      </c>
    </row>
    <row r="139" spans="1:7" ht="15.75" customHeight="1" x14ac:dyDescent="0.25">
      <c r="A139" s="1"/>
      <c r="B139" s="146"/>
      <c r="C139" s="146"/>
      <c r="D139" s="147"/>
      <c r="E139" s="148"/>
      <c r="F139" s="146"/>
      <c r="G139" s="165">
        <f t="shared" si="4"/>
        <v>0</v>
      </c>
    </row>
    <row r="140" spans="1:7" ht="15.75" customHeight="1" x14ac:dyDescent="0.25">
      <c r="A140" s="1"/>
      <c r="B140" s="146"/>
      <c r="C140" s="146"/>
      <c r="D140" s="147"/>
      <c r="E140" s="148"/>
      <c r="F140" s="146"/>
      <c r="G140" s="165">
        <f t="shared" si="4"/>
        <v>0</v>
      </c>
    </row>
    <row r="141" spans="1:7" ht="15.75" customHeight="1" x14ac:dyDescent="0.25">
      <c r="A141" s="1"/>
      <c r="B141" s="146"/>
      <c r="C141" s="146"/>
      <c r="D141" s="147"/>
      <c r="E141" s="148"/>
      <c r="F141" s="146"/>
      <c r="G141" s="165">
        <f t="shared" si="4"/>
        <v>0</v>
      </c>
    </row>
    <row r="142" spans="1:7" ht="15.75" customHeight="1" x14ac:dyDescent="0.25">
      <c r="A142" s="1"/>
      <c r="B142" s="146"/>
      <c r="C142" s="146"/>
      <c r="D142" s="147"/>
      <c r="E142" s="148"/>
      <c r="F142" s="146"/>
      <c r="G142" s="165">
        <f t="shared" si="4"/>
        <v>0</v>
      </c>
    </row>
    <row r="143" spans="1:7" ht="15.75" customHeight="1" x14ac:dyDescent="0.25">
      <c r="A143" s="1"/>
      <c r="B143" s="146"/>
      <c r="C143" s="146"/>
      <c r="D143" s="147"/>
      <c r="E143" s="148"/>
      <c r="F143" s="146"/>
      <c r="G143" s="165">
        <f t="shared" si="4"/>
        <v>0</v>
      </c>
    </row>
    <row r="144" spans="1:7" ht="15.75" customHeight="1" x14ac:dyDescent="0.25">
      <c r="A144" s="1"/>
      <c r="B144" s="146"/>
      <c r="C144" s="146"/>
      <c r="D144" s="147"/>
      <c r="E144" s="148"/>
      <c r="F144" s="146"/>
      <c r="G144" s="165">
        <f t="shared" si="4"/>
        <v>0</v>
      </c>
    </row>
    <row r="145" spans="1:7" ht="15.75" customHeight="1" x14ac:dyDescent="0.25">
      <c r="A145" s="1"/>
      <c r="B145" s="146"/>
      <c r="C145" s="146"/>
      <c r="D145" s="147"/>
      <c r="E145" s="148"/>
      <c r="F145" s="146"/>
      <c r="G145" s="165">
        <f t="shared" si="4"/>
        <v>0</v>
      </c>
    </row>
    <row r="146" spans="1:7" ht="15.75" customHeight="1" x14ac:dyDescent="0.25">
      <c r="A146" s="149"/>
      <c r="B146" s="146"/>
      <c r="C146" s="146"/>
      <c r="D146" s="147"/>
      <c r="E146" s="148"/>
      <c r="F146" s="146"/>
      <c r="G146" s="165">
        <f t="shared" si="4"/>
        <v>0</v>
      </c>
    </row>
    <row r="147" spans="1:7" ht="15.75" customHeight="1" x14ac:dyDescent="0.25">
      <c r="A147" s="149"/>
      <c r="B147" s="146"/>
      <c r="C147" s="146"/>
      <c r="D147" s="147"/>
      <c r="E147" s="148"/>
      <c r="F147" s="146"/>
      <c r="G147" s="165">
        <f t="shared" si="4"/>
        <v>0</v>
      </c>
    </row>
    <row r="148" spans="1:7" ht="15.75" customHeight="1" x14ac:dyDescent="0.25">
      <c r="A148" s="149"/>
      <c r="B148" s="146"/>
      <c r="C148" s="146"/>
      <c r="D148" s="147"/>
      <c r="E148" s="148"/>
      <c r="F148" s="146"/>
      <c r="G148" s="165">
        <f t="shared" si="4"/>
        <v>0</v>
      </c>
    </row>
    <row r="149" spans="1:7" ht="15.75" customHeight="1" x14ac:dyDescent="0.25">
      <c r="A149" s="149"/>
      <c r="B149" s="146"/>
      <c r="C149" s="146"/>
      <c r="D149" s="147"/>
      <c r="E149" s="148"/>
      <c r="F149" s="146"/>
      <c r="G149" s="165">
        <f t="shared" si="4"/>
        <v>0</v>
      </c>
    </row>
    <row r="150" spans="1:7" ht="15.75" customHeight="1" x14ac:dyDescent="0.25">
      <c r="A150" s="149"/>
      <c r="B150" s="146"/>
      <c r="C150" s="146"/>
      <c r="D150" s="147"/>
      <c r="E150" s="148"/>
      <c r="F150" s="146"/>
      <c r="G150" s="165">
        <f t="shared" si="4"/>
        <v>0</v>
      </c>
    </row>
    <row r="151" spans="1:7" ht="15.75" customHeight="1" x14ac:dyDescent="0.25">
      <c r="A151" s="149"/>
      <c r="B151" s="146"/>
      <c r="C151" s="146"/>
      <c r="D151" s="147"/>
      <c r="E151" s="148"/>
      <c r="F151" s="146"/>
      <c r="G151" s="165">
        <f t="shared" si="4"/>
        <v>0</v>
      </c>
    </row>
    <row r="152" spans="1:7" ht="15.75" customHeight="1" x14ac:dyDescent="0.25">
      <c r="A152" s="149"/>
      <c r="B152" s="146"/>
      <c r="C152" s="146"/>
      <c r="D152" s="147"/>
      <c r="E152" s="148"/>
      <c r="F152" s="146"/>
      <c r="G152" s="165">
        <f t="shared" si="4"/>
        <v>0</v>
      </c>
    </row>
    <row r="153" spans="1:7" ht="15.75" customHeight="1" x14ac:dyDescent="0.25">
      <c r="A153" s="149"/>
      <c r="B153" s="146"/>
      <c r="C153" s="146"/>
      <c r="D153" s="147"/>
      <c r="E153" s="148"/>
      <c r="F153" s="146"/>
      <c r="G153" s="165">
        <f t="shared" si="4"/>
        <v>0</v>
      </c>
    </row>
    <row r="154" spans="1:7" ht="15.75" customHeight="1" x14ac:dyDescent="0.25">
      <c r="A154" s="149"/>
      <c r="B154" s="146"/>
      <c r="C154" s="146"/>
      <c r="D154" s="147"/>
      <c r="E154" s="148"/>
      <c r="F154" s="146"/>
      <c r="G154" s="165">
        <f t="shared" si="4"/>
        <v>0</v>
      </c>
    </row>
    <row r="155" spans="1:7" ht="15.75" customHeight="1" x14ac:dyDescent="0.25">
      <c r="A155" s="149"/>
      <c r="B155" s="146"/>
      <c r="C155" s="146"/>
      <c r="D155" s="147"/>
      <c r="E155" s="148"/>
      <c r="F155" s="146"/>
      <c r="G155" s="165">
        <f t="shared" si="4"/>
        <v>0</v>
      </c>
    </row>
    <row r="156" spans="1:7" ht="15.75" customHeight="1" x14ac:dyDescent="0.25">
      <c r="A156" s="149"/>
      <c r="B156" s="146"/>
      <c r="C156" s="146"/>
      <c r="D156" s="147"/>
      <c r="E156" s="148"/>
      <c r="F156" s="146"/>
      <c r="G156" s="165">
        <f t="shared" si="4"/>
        <v>0</v>
      </c>
    </row>
    <row r="157" spans="1:7" ht="15.75" customHeight="1" x14ac:dyDescent="0.25">
      <c r="A157" s="149"/>
      <c r="B157" s="146"/>
      <c r="C157" s="146"/>
      <c r="D157" s="147"/>
      <c r="E157" s="148"/>
      <c r="F157" s="146"/>
      <c r="G157" s="165">
        <f t="shared" si="4"/>
        <v>0</v>
      </c>
    </row>
    <row r="158" spans="1:7" ht="15.75" customHeight="1" x14ac:dyDescent="0.25">
      <c r="A158" s="149"/>
      <c r="B158" s="146"/>
      <c r="C158" s="146"/>
      <c r="D158" s="147"/>
      <c r="E158" s="148"/>
      <c r="F158" s="146"/>
      <c r="G158" s="165">
        <f t="shared" si="4"/>
        <v>0</v>
      </c>
    </row>
    <row r="159" spans="1:7" ht="15.75" customHeight="1" x14ac:dyDescent="0.25">
      <c r="A159" s="1"/>
      <c r="B159" s="146"/>
      <c r="C159" s="146"/>
      <c r="D159" s="147"/>
      <c r="E159" s="148"/>
      <c r="F159" s="146"/>
      <c r="G159" s="165">
        <f t="shared" si="1"/>
        <v>0</v>
      </c>
    </row>
    <row r="160" spans="1:7" ht="15.75" customHeight="1" x14ac:dyDescent="0.25">
      <c r="A160" s="1"/>
      <c r="B160" s="146"/>
      <c r="C160" s="146"/>
      <c r="D160" s="147"/>
      <c r="E160" s="148"/>
      <c r="F160" s="146"/>
      <c r="G160" s="165">
        <f t="shared" si="1"/>
        <v>0</v>
      </c>
    </row>
    <row r="161" spans="1:7" ht="15.75" customHeight="1" x14ac:dyDescent="0.25">
      <c r="A161" s="1"/>
      <c r="B161" s="146"/>
      <c r="C161" s="146"/>
      <c r="D161" s="147"/>
      <c r="E161" s="148"/>
      <c r="F161" s="146"/>
      <c r="G161" s="165">
        <f t="shared" si="1"/>
        <v>0</v>
      </c>
    </row>
    <row r="162" spans="1:7" ht="15.75" customHeight="1" x14ac:dyDescent="0.25">
      <c r="A162" s="1"/>
      <c r="B162" s="146"/>
      <c r="C162" s="146"/>
      <c r="D162" s="147"/>
      <c r="E162" s="148"/>
      <c r="F162" s="146"/>
      <c r="G162" s="165">
        <f t="shared" si="1"/>
        <v>0</v>
      </c>
    </row>
    <row r="163" spans="1:7" ht="15.75" customHeight="1" x14ac:dyDescent="0.25">
      <c r="A163" s="1"/>
      <c r="B163" s="146"/>
      <c r="C163" s="146"/>
      <c r="D163" s="147"/>
      <c r="E163" s="148"/>
      <c r="F163" s="146"/>
      <c r="G163" s="165">
        <f t="shared" si="1"/>
        <v>0</v>
      </c>
    </row>
    <row r="164" spans="1:7" ht="15.75" customHeight="1" x14ac:dyDescent="0.25">
      <c r="A164" s="1"/>
      <c r="B164" s="146"/>
      <c r="C164" s="146"/>
      <c r="D164" s="147"/>
      <c r="E164" s="148"/>
      <c r="F164" s="146"/>
      <c r="G164" s="165">
        <f t="shared" si="1"/>
        <v>0</v>
      </c>
    </row>
    <row r="165" spans="1:7" ht="15.75" customHeight="1" x14ac:dyDescent="0.25">
      <c r="A165" s="1"/>
      <c r="B165" s="146"/>
      <c r="C165" s="146"/>
      <c r="D165" s="147"/>
      <c r="E165" s="148"/>
      <c r="F165" s="146"/>
      <c r="G165" s="165">
        <f t="shared" si="1"/>
        <v>0</v>
      </c>
    </row>
    <row r="166" spans="1:7" ht="15.75" customHeight="1" x14ac:dyDescent="0.25">
      <c r="A166" s="1"/>
      <c r="B166" s="146"/>
      <c r="C166" s="146"/>
      <c r="D166" s="147"/>
      <c r="E166" s="148"/>
      <c r="F166" s="146"/>
      <c r="G166" s="165">
        <f t="shared" si="1"/>
        <v>0</v>
      </c>
    </row>
    <row r="167" spans="1:7" ht="15.75" customHeight="1" x14ac:dyDescent="0.25">
      <c r="A167" s="1"/>
      <c r="B167" s="146"/>
      <c r="C167" s="146"/>
      <c r="D167" s="147"/>
      <c r="E167" s="148"/>
      <c r="F167" s="146"/>
      <c r="G167" s="165">
        <f t="shared" si="1"/>
        <v>0</v>
      </c>
    </row>
    <row r="168" spans="1:7" ht="15.75" customHeight="1" x14ac:dyDescent="0.25">
      <c r="A168" s="1"/>
      <c r="B168" s="146"/>
      <c r="C168" s="146"/>
      <c r="D168" s="147"/>
      <c r="E168" s="148"/>
      <c r="F168" s="146"/>
      <c r="G168" s="165">
        <f t="shared" si="1"/>
        <v>0</v>
      </c>
    </row>
    <row r="169" spans="1:7" ht="15.75" customHeight="1" x14ac:dyDescent="0.25">
      <c r="A169" s="1"/>
      <c r="B169" s="146"/>
      <c r="C169" s="146"/>
      <c r="D169" s="147"/>
      <c r="E169" s="148"/>
      <c r="F169" s="146"/>
      <c r="G169" s="165">
        <f t="shared" si="1"/>
        <v>0</v>
      </c>
    </row>
    <row r="170" spans="1:7" ht="15.75" customHeight="1" x14ac:dyDescent="0.25">
      <c r="A170" s="1"/>
      <c r="B170" s="146"/>
      <c r="C170" s="146"/>
      <c r="D170" s="147"/>
      <c r="E170" s="148"/>
      <c r="F170" s="146"/>
      <c r="G170" s="165">
        <f t="shared" si="1"/>
        <v>0</v>
      </c>
    </row>
    <row r="171" spans="1:7" ht="15.75" customHeight="1" x14ac:dyDescent="0.25">
      <c r="A171" s="1"/>
      <c r="B171" s="146"/>
      <c r="C171" s="146"/>
      <c r="D171" s="147"/>
      <c r="E171" s="148"/>
      <c r="F171" s="146"/>
      <c r="G171" s="165">
        <f t="shared" si="1"/>
        <v>0</v>
      </c>
    </row>
    <row r="172" spans="1:7" ht="15.75" customHeight="1" x14ac:dyDescent="0.25">
      <c r="A172" s="1"/>
      <c r="B172" s="146"/>
      <c r="C172" s="146"/>
      <c r="D172" s="147"/>
      <c r="E172" s="148"/>
      <c r="F172" s="146"/>
      <c r="G172" s="165">
        <f t="shared" si="1"/>
        <v>0</v>
      </c>
    </row>
    <row r="173" spans="1:7" ht="15.75" customHeight="1" x14ac:dyDescent="0.25">
      <c r="A173" s="1"/>
      <c r="B173" s="146"/>
      <c r="C173" s="146"/>
      <c r="D173" s="147"/>
      <c r="E173" s="148"/>
      <c r="F173" s="146"/>
      <c r="G173" s="165">
        <f t="shared" si="1"/>
        <v>0</v>
      </c>
    </row>
    <row r="174" spans="1:7" ht="15.75" customHeight="1" x14ac:dyDescent="0.25">
      <c r="A174" s="1"/>
      <c r="B174" s="146"/>
      <c r="C174" s="146"/>
      <c r="D174" s="147"/>
      <c r="E174" s="148"/>
      <c r="F174" s="146"/>
      <c r="G174" s="165">
        <f t="shared" si="1"/>
        <v>0</v>
      </c>
    </row>
    <row r="175" spans="1:7" ht="15.75" customHeight="1" x14ac:dyDescent="0.25">
      <c r="A175" s="1"/>
      <c r="B175" s="146"/>
      <c r="C175" s="146"/>
      <c r="D175" s="147"/>
      <c r="E175" s="148"/>
      <c r="F175" s="146"/>
      <c r="G175" s="165">
        <f t="shared" si="1"/>
        <v>0</v>
      </c>
    </row>
    <row r="176" spans="1:7" ht="15.75" customHeight="1" x14ac:dyDescent="0.25">
      <c r="A176" s="1"/>
      <c r="B176" s="146"/>
      <c r="C176" s="146"/>
      <c r="D176" s="147"/>
      <c r="E176" s="148"/>
      <c r="F176" s="146"/>
      <c r="G176" s="165">
        <f t="shared" si="1"/>
        <v>0</v>
      </c>
    </row>
    <row r="177" spans="1:7" ht="15.75" customHeight="1" x14ac:dyDescent="0.25">
      <c r="A177" s="149"/>
      <c r="B177" s="146"/>
      <c r="C177" s="146"/>
      <c r="D177" s="147"/>
      <c r="E177" s="148"/>
      <c r="F177" s="146"/>
      <c r="G177" s="165">
        <f t="shared" si="1"/>
        <v>0</v>
      </c>
    </row>
    <row r="178" spans="1:7" ht="15.75" customHeight="1" x14ac:dyDescent="0.25">
      <c r="A178" s="149"/>
      <c r="B178" s="146"/>
      <c r="C178" s="146"/>
      <c r="D178" s="147"/>
      <c r="E178" s="148"/>
      <c r="F178" s="146"/>
      <c r="G178" s="165">
        <f t="shared" si="1"/>
        <v>0</v>
      </c>
    </row>
    <row r="179" spans="1:7" ht="15.75" customHeight="1" x14ac:dyDescent="0.25">
      <c r="A179" s="149"/>
      <c r="B179" s="146"/>
      <c r="C179" s="146"/>
      <c r="D179" s="147"/>
      <c r="E179" s="148"/>
      <c r="F179" s="146"/>
      <c r="G179" s="165">
        <f t="shared" si="1"/>
        <v>0</v>
      </c>
    </row>
    <row r="180" spans="1:7" ht="15.75" customHeight="1" x14ac:dyDescent="0.25">
      <c r="A180" s="149"/>
      <c r="B180" s="146"/>
      <c r="C180" s="146"/>
      <c r="D180" s="147"/>
      <c r="E180" s="148"/>
      <c r="F180" s="146"/>
      <c r="G180" s="165">
        <f t="shared" si="1"/>
        <v>0</v>
      </c>
    </row>
    <row r="181" spans="1:7" ht="15.75" customHeight="1" x14ac:dyDescent="0.25">
      <c r="A181" s="149"/>
      <c r="B181" s="146"/>
      <c r="C181" s="146"/>
      <c r="D181" s="147"/>
      <c r="E181" s="148"/>
      <c r="F181" s="146"/>
      <c r="G181" s="165">
        <f t="shared" si="1"/>
        <v>0</v>
      </c>
    </row>
    <row r="182" spans="1:7" ht="15.75" customHeight="1" x14ac:dyDescent="0.25">
      <c r="A182" s="149"/>
      <c r="B182" s="146"/>
      <c r="C182" s="146"/>
      <c r="D182" s="147"/>
      <c r="E182" s="148"/>
      <c r="F182" s="146"/>
      <c r="G182" s="165">
        <f t="shared" si="1"/>
        <v>0</v>
      </c>
    </row>
    <row r="183" spans="1:7" ht="15.75" customHeight="1" x14ac:dyDescent="0.25">
      <c r="A183" s="149"/>
      <c r="B183" s="146"/>
      <c r="C183" s="146"/>
      <c r="D183" s="147"/>
      <c r="E183" s="148"/>
      <c r="F183" s="146"/>
      <c r="G183" s="165">
        <f t="shared" si="1"/>
        <v>0</v>
      </c>
    </row>
    <row r="184" spans="1:7" ht="15.75" customHeight="1" x14ac:dyDescent="0.25">
      <c r="A184" s="149"/>
      <c r="B184" s="146"/>
      <c r="C184" s="146"/>
      <c r="D184" s="147"/>
      <c r="E184" s="148"/>
      <c r="F184" s="146"/>
      <c r="G184" s="165">
        <f t="shared" si="1"/>
        <v>0</v>
      </c>
    </row>
    <row r="185" spans="1:7" ht="15.75" customHeight="1" x14ac:dyDescent="0.25">
      <c r="A185" s="149"/>
      <c r="B185" s="146"/>
      <c r="C185" s="146"/>
      <c r="D185" s="147"/>
      <c r="E185" s="148"/>
      <c r="F185" s="146"/>
      <c r="G185" s="165">
        <f t="shared" si="1"/>
        <v>0</v>
      </c>
    </row>
    <row r="186" spans="1:7" ht="15.75" customHeight="1" x14ac:dyDescent="0.25">
      <c r="A186" s="149"/>
      <c r="B186" s="146"/>
      <c r="C186" s="146"/>
      <c r="D186" s="147"/>
      <c r="E186" s="148"/>
      <c r="F186" s="146"/>
      <c r="G186" s="165">
        <f t="shared" si="1"/>
        <v>0</v>
      </c>
    </row>
    <row r="187" spans="1:7" ht="15.75" customHeight="1" x14ac:dyDescent="0.25">
      <c r="A187" s="149"/>
      <c r="B187" s="146"/>
      <c r="C187" s="146"/>
      <c r="D187" s="147"/>
      <c r="E187" s="148"/>
      <c r="F187" s="146"/>
      <c r="G187" s="165">
        <f t="shared" si="1"/>
        <v>0</v>
      </c>
    </row>
    <row r="188" spans="1:7" ht="15.75" customHeight="1" x14ac:dyDescent="0.25">
      <c r="A188" s="149"/>
      <c r="B188" s="146"/>
      <c r="C188" s="146"/>
      <c r="D188" s="147"/>
      <c r="E188" s="148"/>
      <c r="F188" s="146"/>
      <c r="G188" s="165">
        <f t="shared" si="1"/>
        <v>0</v>
      </c>
    </row>
    <row r="189" spans="1:7" ht="15.75" customHeight="1" x14ac:dyDescent="0.25">
      <c r="A189" s="149"/>
      <c r="B189" s="146"/>
      <c r="C189" s="146"/>
      <c r="D189" s="147"/>
      <c r="E189" s="148"/>
      <c r="F189" s="146"/>
      <c r="G189" s="165">
        <f t="shared" si="1"/>
        <v>0</v>
      </c>
    </row>
    <row r="190" spans="1:7" ht="15.75" customHeight="1" x14ac:dyDescent="0.25">
      <c r="A190" s="1"/>
      <c r="B190" s="146"/>
      <c r="C190" s="146"/>
      <c r="D190" s="147"/>
      <c r="E190" s="148"/>
      <c r="F190" s="146"/>
      <c r="G190" s="165">
        <f t="shared" ref="G190:G220" si="5">D190*E190*F190</f>
        <v>0</v>
      </c>
    </row>
    <row r="191" spans="1:7" ht="15.75" customHeight="1" x14ac:dyDescent="0.25">
      <c r="A191" s="1"/>
      <c r="B191" s="146"/>
      <c r="C191" s="146"/>
      <c r="D191" s="147"/>
      <c r="E191" s="148"/>
      <c r="F191" s="146"/>
      <c r="G191" s="165">
        <f t="shared" si="5"/>
        <v>0</v>
      </c>
    </row>
    <row r="192" spans="1:7" ht="15.75" customHeight="1" x14ac:dyDescent="0.25">
      <c r="A192" s="1"/>
      <c r="B192" s="146"/>
      <c r="C192" s="146"/>
      <c r="D192" s="147"/>
      <c r="E192" s="148"/>
      <c r="F192" s="146"/>
      <c r="G192" s="165">
        <f t="shared" si="5"/>
        <v>0</v>
      </c>
    </row>
    <row r="193" spans="1:7" ht="15.75" customHeight="1" x14ac:dyDescent="0.25">
      <c r="A193" s="1"/>
      <c r="B193" s="146"/>
      <c r="C193" s="146"/>
      <c r="D193" s="147"/>
      <c r="E193" s="148"/>
      <c r="F193" s="146"/>
      <c r="G193" s="165">
        <f t="shared" si="5"/>
        <v>0</v>
      </c>
    </row>
    <row r="194" spans="1:7" ht="15.75" customHeight="1" x14ac:dyDescent="0.25">
      <c r="A194" s="1"/>
      <c r="B194" s="146"/>
      <c r="C194" s="146"/>
      <c r="D194" s="147"/>
      <c r="E194" s="148"/>
      <c r="F194" s="146"/>
      <c r="G194" s="165">
        <f t="shared" si="5"/>
        <v>0</v>
      </c>
    </row>
    <row r="195" spans="1:7" ht="15.75" customHeight="1" x14ac:dyDescent="0.25">
      <c r="A195" s="1"/>
      <c r="B195" s="146"/>
      <c r="C195" s="146"/>
      <c r="D195" s="147"/>
      <c r="E195" s="148"/>
      <c r="F195" s="146"/>
      <c r="G195" s="165">
        <f t="shared" si="5"/>
        <v>0</v>
      </c>
    </row>
    <row r="196" spans="1:7" ht="15.75" customHeight="1" x14ac:dyDescent="0.25">
      <c r="A196" s="1"/>
      <c r="B196" s="146"/>
      <c r="C196" s="146"/>
      <c r="D196" s="147"/>
      <c r="E196" s="148"/>
      <c r="F196" s="146"/>
      <c r="G196" s="165">
        <f t="shared" si="5"/>
        <v>0</v>
      </c>
    </row>
    <row r="197" spans="1:7" ht="15.75" customHeight="1" x14ac:dyDescent="0.25">
      <c r="A197" s="1"/>
      <c r="B197" s="146"/>
      <c r="C197" s="146"/>
      <c r="D197" s="147"/>
      <c r="E197" s="148"/>
      <c r="F197" s="146"/>
      <c r="G197" s="165">
        <f t="shared" si="5"/>
        <v>0</v>
      </c>
    </row>
    <row r="198" spans="1:7" ht="15.75" customHeight="1" x14ac:dyDescent="0.25">
      <c r="A198" s="1"/>
      <c r="B198" s="146"/>
      <c r="C198" s="146"/>
      <c r="D198" s="147"/>
      <c r="E198" s="148"/>
      <c r="F198" s="146"/>
      <c r="G198" s="165">
        <f t="shared" si="5"/>
        <v>0</v>
      </c>
    </row>
    <row r="199" spans="1:7" ht="15.75" customHeight="1" x14ac:dyDescent="0.25">
      <c r="A199" s="1"/>
      <c r="B199" s="146"/>
      <c r="C199" s="146"/>
      <c r="D199" s="147"/>
      <c r="E199" s="148"/>
      <c r="F199" s="146"/>
      <c r="G199" s="165">
        <f t="shared" si="5"/>
        <v>0</v>
      </c>
    </row>
    <row r="200" spans="1:7" ht="15.75" customHeight="1" x14ac:dyDescent="0.25">
      <c r="A200" s="1"/>
      <c r="B200" s="146"/>
      <c r="C200" s="146"/>
      <c r="D200" s="147"/>
      <c r="E200" s="148"/>
      <c r="F200" s="146"/>
      <c r="G200" s="165">
        <f t="shared" si="5"/>
        <v>0</v>
      </c>
    </row>
    <row r="201" spans="1:7" ht="15.75" customHeight="1" x14ac:dyDescent="0.25">
      <c r="A201" s="1"/>
      <c r="B201" s="146"/>
      <c r="C201" s="146"/>
      <c r="D201" s="147"/>
      <c r="E201" s="148"/>
      <c r="F201" s="146"/>
      <c r="G201" s="165">
        <f t="shared" si="5"/>
        <v>0</v>
      </c>
    </row>
    <row r="202" spans="1:7" ht="15.75" customHeight="1" x14ac:dyDescent="0.25">
      <c r="A202" s="1"/>
      <c r="B202" s="146"/>
      <c r="C202" s="146"/>
      <c r="D202" s="147"/>
      <c r="E202" s="148"/>
      <c r="F202" s="146"/>
      <c r="G202" s="165">
        <f t="shared" si="5"/>
        <v>0</v>
      </c>
    </row>
    <row r="203" spans="1:7" ht="15.75" customHeight="1" x14ac:dyDescent="0.25">
      <c r="A203" s="1"/>
      <c r="B203" s="146"/>
      <c r="C203" s="146"/>
      <c r="D203" s="147"/>
      <c r="E203" s="148"/>
      <c r="F203" s="146"/>
      <c r="G203" s="165">
        <f t="shared" si="5"/>
        <v>0</v>
      </c>
    </row>
    <row r="204" spans="1:7" ht="15.75" customHeight="1" x14ac:dyDescent="0.25">
      <c r="A204" s="1"/>
      <c r="B204" s="146"/>
      <c r="C204" s="146"/>
      <c r="D204" s="147"/>
      <c r="E204" s="148"/>
      <c r="F204" s="146"/>
      <c r="G204" s="165">
        <f t="shared" si="5"/>
        <v>0</v>
      </c>
    </row>
    <row r="205" spans="1:7" ht="15.75" customHeight="1" x14ac:dyDescent="0.25">
      <c r="A205" s="1"/>
      <c r="B205" s="146"/>
      <c r="C205" s="146"/>
      <c r="D205" s="147"/>
      <c r="E205" s="148"/>
      <c r="F205" s="146"/>
      <c r="G205" s="165">
        <f t="shared" si="5"/>
        <v>0</v>
      </c>
    </row>
    <row r="206" spans="1:7" ht="15.75" customHeight="1" x14ac:dyDescent="0.25">
      <c r="A206" s="1"/>
      <c r="B206" s="146"/>
      <c r="C206" s="146"/>
      <c r="D206" s="147"/>
      <c r="E206" s="148"/>
      <c r="F206" s="146"/>
      <c r="G206" s="165">
        <f t="shared" si="5"/>
        <v>0</v>
      </c>
    </row>
    <row r="207" spans="1:7" ht="15.75" customHeight="1" x14ac:dyDescent="0.25">
      <c r="A207" s="1"/>
      <c r="B207" s="146"/>
      <c r="C207" s="146"/>
      <c r="D207" s="147"/>
      <c r="E207" s="148"/>
      <c r="F207" s="146"/>
      <c r="G207" s="165">
        <f t="shared" si="5"/>
        <v>0</v>
      </c>
    </row>
    <row r="208" spans="1:7" ht="15.75" customHeight="1" x14ac:dyDescent="0.25">
      <c r="A208" s="149"/>
      <c r="B208" s="146"/>
      <c r="C208" s="146"/>
      <c r="D208" s="147"/>
      <c r="E208" s="148"/>
      <c r="F208" s="146"/>
      <c r="G208" s="165">
        <f t="shared" si="5"/>
        <v>0</v>
      </c>
    </row>
    <row r="209" spans="1:7" ht="15.75" customHeight="1" x14ac:dyDescent="0.25">
      <c r="A209" s="149"/>
      <c r="B209" s="146"/>
      <c r="C209" s="146"/>
      <c r="D209" s="147"/>
      <c r="E209" s="148"/>
      <c r="F209" s="146"/>
      <c r="G209" s="165">
        <f t="shared" si="5"/>
        <v>0</v>
      </c>
    </row>
    <row r="210" spans="1:7" ht="15.75" customHeight="1" x14ac:dyDescent="0.25">
      <c r="A210" s="149"/>
      <c r="B210" s="146"/>
      <c r="C210" s="146"/>
      <c r="D210" s="147"/>
      <c r="E210" s="148"/>
      <c r="F210" s="146"/>
      <c r="G210" s="165">
        <f t="shared" si="5"/>
        <v>0</v>
      </c>
    </row>
    <row r="211" spans="1:7" ht="15.75" customHeight="1" x14ac:dyDescent="0.25">
      <c r="A211" s="149"/>
      <c r="B211" s="146"/>
      <c r="C211" s="146"/>
      <c r="D211" s="147"/>
      <c r="E211" s="148"/>
      <c r="F211" s="146"/>
      <c r="G211" s="165">
        <f t="shared" si="5"/>
        <v>0</v>
      </c>
    </row>
    <row r="212" spans="1:7" ht="15.75" customHeight="1" x14ac:dyDescent="0.25">
      <c r="A212" s="149"/>
      <c r="B212" s="146"/>
      <c r="C212" s="146"/>
      <c r="D212" s="147"/>
      <c r="E212" s="148"/>
      <c r="F212" s="146"/>
      <c r="G212" s="165">
        <f t="shared" si="5"/>
        <v>0</v>
      </c>
    </row>
    <row r="213" spans="1:7" ht="15.75" customHeight="1" x14ac:dyDescent="0.25">
      <c r="A213" s="149"/>
      <c r="B213" s="146"/>
      <c r="C213" s="146"/>
      <c r="D213" s="147"/>
      <c r="E213" s="148"/>
      <c r="F213" s="146"/>
      <c r="G213" s="165">
        <f t="shared" si="5"/>
        <v>0</v>
      </c>
    </row>
    <row r="214" spans="1:7" ht="15.75" customHeight="1" x14ac:dyDescent="0.25">
      <c r="A214" s="149"/>
      <c r="B214" s="146"/>
      <c r="C214" s="146"/>
      <c r="D214" s="147"/>
      <c r="E214" s="148"/>
      <c r="F214" s="146"/>
      <c r="G214" s="165">
        <f t="shared" si="5"/>
        <v>0</v>
      </c>
    </row>
    <row r="215" spans="1:7" ht="15.75" customHeight="1" x14ac:dyDescent="0.25">
      <c r="A215" s="149"/>
      <c r="B215" s="146"/>
      <c r="C215" s="146"/>
      <c r="D215" s="147"/>
      <c r="E215" s="148"/>
      <c r="F215" s="146"/>
      <c r="G215" s="165">
        <f t="shared" si="5"/>
        <v>0</v>
      </c>
    </row>
    <row r="216" spans="1:7" ht="15.75" customHeight="1" x14ac:dyDescent="0.25">
      <c r="A216" s="149"/>
      <c r="B216" s="146"/>
      <c r="C216" s="146"/>
      <c r="D216" s="147"/>
      <c r="E216" s="148"/>
      <c r="F216" s="146"/>
      <c r="G216" s="165">
        <f t="shared" si="5"/>
        <v>0</v>
      </c>
    </row>
    <row r="217" spans="1:7" ht="15.75" customHeight="1" x14ac:dyDescent="0.25">
      <c r="A217" s="149"/>
      <c r="B217" s="146"/>
      <c r="C217" s="146"/>
      <c r="D217" s="147"/>
      <c r="E217" s="148"/>
      <c r="F217" s="146"/>
      <c r="G217" s="165">
        <f t="shared" si="5"/>
        <v>0</v>
      </c>
    </row>
    <row r="218" spans="1:7" ht="15.75" customHeight="1" x14ac:dyDescent="0.25">
      <c r="A218" s="149"/>
      <c r="B218" s="146"/>
      <c r="C218" s="146"/>
      <c r="D218" s="147"/>
      <c r="E218" s="148"/>
      <c r="F218" s="146"/>
      <c r="G218" s="165">
        <f t="shared" si="5"/>
        <v>0</v>
      </c>
    </row>
    <row r="219" spans="1:7" ht="15.75" customHeight="1" x14ac:dyDescent="0.25">
      <c r="A219" s="149"/>
      <c r="B219" s="146"/>
      <c r="C219" s="146"/>
      <c r="D219" s="147"/>
      <c r="E219" s="148"/>
      <c r="F219" s="146"/>
      <c r="G219" s="165">
        <f t="shared" si="5"/>
        <v>0</v>
      </c>
    </row>
    <row r="220" spans="1:7" ht="15.75" customHeight="1" x14ac:dyDescent="0.25">
      <c r="A220" s="149"/>
      <c r="B220" s="146"/>
      <c r="C220" s="146"/>
      <c r="D220" s="147"/>
      <c r="E220" s="148"/>
      <c r="F220" s="146"/>
      <c r="G220" s="165">
        <f t="shared" si="5"/>
        <v>0</v>
      </c>
    </row>
    <row r="221" spans="1:7" ht="15.75" customHeight="1" x14ac:dyDescent="0.25">
      <c r="A221" s="1"/>
      <c r="B221" s="146"/>
      <c r="C221" s="146"/>
      <c r="D221" s="147"/>
      <c r="E221" s="148"/>
      <c r="F221" s="146"/>
      <c r="G221" s="165">
        <f t="shared" ref="G221:G230" si="6">D221*E221*F221</f>
        <v>0</v>
      </c>
    </row>
    <row r="222" spans="1:7" ht="15.75" customHeight="1" x14ac:dyDescent="0.25">
      <c r="A222" s="1"/>
      <c r="B222" s="146"/>
      <c r="C222" s="146"/>
      <c r="D222" s="147"/>
      <c r="E222" s="148"/>
      <c r="F222" s="146"/>
      <c r="G222" s="165">
        <f t="shared" si="6"/>
        <v>0</v>
      </c>
    </row>
    <row r="223" spans="1:7" ht="15.75" customHeight="1" x14ac:dyDescent="0.25">
      <c r="A223" s="149"/>
      <c r="B223" s="146"/>
      <c r="C223" s="146"/>
      <c r="D223" s="147"/>
      <c r="E223" s="148"/>
      <c r="F223" s="146"/>
      <c r="G223" s="165">
        <f t="shared" si="6"/>
        <v>0</v>
      </c>
    </row>
    <row r="224" spans="1:7" ht="15.75" customHeight="1" x14ac:dyDescent="0.25">
      <c r="A224" s="149"/>
      <c r="B224" s="146"/>
      <c r="C224" s="146"/>
      <c r="D224" s="147"/>
      <c r="E224" s="148"/>
      <c r="F224" s="146"/>
      <c r="G224" s="165">
        <f t="shared" si="6"/>
        <v>0</v>
      </c>
    </row>
    <row r="225" spans="1:7" ht="15.75" customHeight="1" x14ac:dyDescent="0.25">
      <c r="A225" s="149"/>
      <c r="B225" s="146"/>
      <c r="C225" s="146"/>
      <c r="D225" s="147"/>
      <c r="E225" s="148"/>
      <c r="F225" s="146"/>
      <c r="G225" s="165">
        <f t="shared" si="6"/>
        <v>0</v>
      </c>
    </row>
    <row r="226" spans="1:7" ht="15.75" customHeight="1" x14ac:dyDescent="0.25">
      <c r="A226" s="149"/>
      <c r="B226" s="146"/>
      <c r="C226" s="146"/>
      <c r="D226" s="147"/>
      <c r="E226" s="148"/>
      <c r="F226" s="146"/>
      <c r="G226" s="165">
        <f t="shared" si="6"/>
        <v>0</v>
      </c>
    </row>
    <row r="227" spans="1:7" ht="15.75" customHeight="1" x14ac:dyDescent="0.25">
      <c r="A227" s="149"/>
      <c r="B227" s="146"/>
      <c r="C227" s="146"/>
      <c r="D227" s="147"/>
      <c r="E227" s="148"/>
      <c r="F227" s="146"/>
      <c r="G227" s="165">
        <f t="shared" si="6"/>
        <v>0</v>
      </c>
    </row>
    <row r="228" spans="1:7" ht="15.75" customHeight="1" x14ac:dyDescent="0.25">
      <c r="A228" s="149"/>
      <c r="B228" s="146"/>
      <c r="C228" s="146"/>
      <c r="D228" s="147"/>
      <c r="E228" s="148"/>
      <c r="F228" s="146"/>
      <c r="G228" s="165">
        <f t="shared" si="6"/>
        <v>0</v>
      </c>
    </row>
    <row r="229" spans="1:7" ht="15.75" customHeight="1" x14ac:dyDescent="0.25">
      <c r="A229" s="149"/>
      <c r="B229" s="146"/>
      <c r="C229" s="146"/>
      <c r="D229" s="147"/>
      <c r="E229" s="148"/>
      <c r="F229" s="146"/>
      <c r="G229" s="165">
        <f t="shared" si="6"/>
        <v>0</v>
      </c>
    </row>
    <row r="230" spans="1:7" ht="15.75" customHeight="1" x14ac:dyDescent="0.25">
      <c r="A230" s="149"/>
      <c r="B230" s="146"/>
      <c r="C230" s="146"/>
      <c r="D230" s="147"/>
      <c r="E230" s="148"/>
      <c r="F230" s="146"/>
      <c r="G230" s="165">
        <f t="shared" si="6"/>
        <v>0</v>
      </c>
    </row>
    <row r="231" spans="1:7" ht="15.75" customHeight="1" x14ac:dyDescent="0.25">
      <c r="A231" s="1"/>
      <c r="B231" s="1"/>
      <c r="C231" s="1"/>
      <c r="D231" s="150"/>
      <c r="E231" s="151"/>
      <c r="F231" s="152"/>
      <c r="G231" s="590">
        <f>SUM(G6:G230)</f>
        <v>0</v>
      </c>
    </row>
    <row r="232" spans="1:7" ht="15.75" customHeight="1" x14ac:dyDescent="0.25">
      <c r="A232" s="1"/>
      <c r="B232" s="153" t="s">
        <v>173</v>
      </c>
      <c r="C232" s="1"/>
      <c r="D232" s="150"/>
      <c r="E232" s="592" t="s">
        <v>83</v>
      </c>
      <c r="F232" s="592"/>
      <c r="G232" s="591"/>
    </row>
    <row r="233" spans="1:7" ht="15.75" customHeight="1" thickBot="1" x14ac:dyDescent="0.45">
      <c r="A233" s="1"/>
      <c r="B233" s="153"/>
      <c r="C233" s="1"/>
      <c r="D233" s="150"/>
      <c r="E233" s="89"/>
      <c r="F233" s="89"/>
      <c r="G233" s="154"/>
    </row>
    <row r="234" spans="1:7" ht="15.75" customHeight="1" thickBot="1" x14ac:dyDescent="0.3">
      <c r="A234" s="1"/>
      <c r="B234" s="158" t="s">
        <v>144</v>
      </c>
      <c r="C234" s="159" t="s">
        <v>145</v>
      </c>
      <c r="D234" s="171">
        <v>0</v>
      </c>
      <c r="E234" s="580" t="s">
        <v>146</v>
      </c>
      <c r="F234" s="581"/>
      <c r="G234" s="155" t="e">
        <f>G231/D234</f>
        <v>#DIV/0!</v>
      </c>
    </row>
    <row r="235" spans="1:7" ht="15.75" customHeight="1" x14ac:dyDescent="0.25">
      <c r="A235" s="1"/>
      <c r="B235" s="156"/>
      <c r="C235" s="160"/>
      <c r="D235" s="161"/>
      <c r="E235" s="162"/>
      <c r="F235" s="582" t="s">
        <v>84</v>
      </c>
      <c r="G235" s="583"/>
    </row>
    <row r="236" spans="1:7" ht="15.75" customHeight="1" thickBot="1" x14ac:dyDescent="0.3">
      <c r="A236" s="1"/>
      <c r="B236" s="1"/>
      <c r="C236" s="157"/>
      <c r="D236" s="163"/>
      <c r="E236" s="164"/>
      <c r="F236" s="584" t="s">
        <v>157</v>
      </c>
      <c r="G236" s="585"/>
    </row>
  </sheetData>
  <sheetProtection algorithmName="SHA-512" hashValue="3xtMhgBscuoGeJDIAkv/UBJMgUY0KcUcOC7ncTmXWkMrZpqplYmDoaaKzZbJmy2jaHkz96SzM74Xk8DHS0kfgQ==" saltValue="Fw/rFhwBaNchAgp+G2CV2A==" spinCount="100000" sheet="1" selectLockedCells="1"/>
  <mergeCells count="9">
    <mergeCell ref="A1:G1"/>
    <mergeCell ref="A2:G2"/>
    <mergeCell ref="E3:G3"/>
    <mergeCell ref="F236:G236"/>
    <mergeCell ref="B4:G4"/>
    <mergeCell ref="G231:G232"/>
    <mergeCell ref="E234:F234"/>
    <mergeCell ref="F235:G235"/>
    <mergeCell ref="E232:F232"/>
  </mergeCells>
  <pageMargins left="0.25" right="0.25" top="0.5" bottom="0.5" header="0.3" footer="0.3"/>
  <pageSetup fitToHeight="0" orientation="landscape" r:id="rId1"/>
  <headerFooter>
    <oddHeader>&amp;L&amp;"Times New Roman,Regular"&amp;11 2020-2021 School Year&amp;R&amp;"Times New Roman,Regular"&amp;11Attachment FP4</oddHeader>
    <oddFooter>&amp;L&amp;"Times New Roman,Regular"&amp;11FSMC Labor&amp;R&amp;"Times New Roman,Regular"&amp;11Revised January 28,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3"/>
  <sheetViews>
    <sheetView topLeftCell="A10" zoomScaleNormal="100" workbookViewId="0">
      <selection activeCell="I7" sqref="I7"/>
    </sheetView>
  </sheetViews>
  <sheetFormatPr defaultColWidth="9.140625" defaultRowHeight="12.75" x14ac:dyDescent="0.2"/>
  <cols>
    <col min="1" max="1" width="3.7109375" style="34" customWidth="1"/>
    <col min="2" max="3" width="28.7109375" style="34" customWidth="1"/>
    <col min="4" max="17" width="3.7109375" style="34" customWidth="1"/>
    <col min="18" max="18" width="17.7109375" style="34" customWidth="1"/>
    <col min="19" max="16384" width="9.140625" style="34"/>
  </cols>
  <sheetData>
    <row r="1" spans="1:18" ht="18.75" customHeight="1" x14ac:dyDescent="0.3">
      <c r="A1" s="586" t="s">
        <v>277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</row>
    <row r="2" spans="1:18" ht="15.75" customHeight="1" x14ac:dyDescent="0.25">
      <c r="A2" s="587" t="s">
        <v>313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</row>
    <row r="3" spans="1:18" ht="15.75" customHeight="1" thickBot="1" x14ac:dyDescent="0.3">
      <c r="A3" s="447"/>
      <c r="B3" s="450" t="s">
        <v>142</v>
      </c>
      <c r="C3" s="596" t="s">
        <v>359</v>
      </c>
      <c r="D3" s="596"/>
      <c r="E3" s="596"/>
      <c r="F3" s="596"/>
      <c r="G3" s="596"/>
      <c r="H3" s="597" t="s">
        <v>139</v>
      </c>
      <c r="I3" s="597"/>
      <c r="J3" s="596" t="s">
        <v>358</v>
      </c>
      <c r="K3" s="596"/>
      <c r="L3" s="596"/>
      <c r="M3" s="596"/>
      <c r="N3" s="596"/>
      <c r="O3" s="596"/>
      <c r="P3" s="596"/>
      <c r="Q3" s="596"/>
      <c r="R3" s="596"/>
    </row>
    <row r="4" spans="1:18" ht="15.75" customHeight="1" x14ac:dyDescent="0.25">
      <c r="A4" s="167"/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</row>
    <row r="5" spans="1:18" ht="15.75" customHeight="1" x14ac:dyDescent="0.25">
      <c r="A5" s="167"/>
      <c r="B5" s="167"/>
      <c r="C5" s="167"/>
      <c r="D5" s="598" t="s">
        <v>85</v>
      </c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8"/>
      <c r="R5" s="167"/>
    </row>
    <row r="6" spans="1:18" ht="94.5" customHeight="1" x14ac:dyDescent="0.25">
      <c r="A6" s="167"/>
      <c r="B6" s="168" t="s">
        <v>77</v>
      </c>
      <c r="C6" s="169" t="s">
        <v>172</v>
      </c>
      <c r="D6" s="179" t="s">
        <v>86</v>
      </c>
      <c r="E6" s="180" t="s">
        <v>87</v>
      </c>
      <c r="F6" s="180" t="s">
        <v>88</v>
      </c>
      <c r="G6" s="181" t="s">
        <v>89</v>
      </c>
      <c r="H6" s="181" t="s">
        <v>90</v>
      </c>
      <c r="I6" s="181" t="s">
        <v>91</v>
      </c>
      <c r="J6" s="181" t="s">
        <v>92</v>
      </c>
      <c r="K6" s="181" t="s">
        <v>93</v>
      </c>
      <c r="L6" s="181" t="s">
        <v>94</v>
      </c>
      <c r="M6" s="181" t="s">
        <v>95</v>
      </c>
      <c r="N6" s="181" t="s">
        <v>96</v>
      </c>
      <c r="O6" s="181" t="s">
        <v>97</v>
      </c>
      <c r="P6" s="181" t="s">
        <v>98</v>
      </c>
      <c r="Q6" s="181" t="s">
        <v>78</v>
      </c>
      <c r="R6" s="170" t="s">
        <v>99</v>
      </c>
    </row>
    <row r="7" spans="1:18" ht="15.75" customHeight="1" x14ac:dyDescent="0.25">
      <c r="A7" s="1"/>
      <c r="B7" s="146" t="s">
        <v>366</v>
      </c>
      <c r="C7" s="146" t="s">
        <v>368</v>
      </c>
      <c r="D7" s="174" t="s">
        <v>323</v>
      </c>
      <c r="E7" s="174"/>
      <c r="F7" s="174"/>
      <c r="G7" s="174"/>
      <c r="H7" s="174"/>
      <c r="I7" s="174" t="s">
        <v>323</v>
      </c>
      <c r="J7" s="174" t="s">
        <v>323</v>
      </c>
      <c r="K7" s="174"/>
      <c r="L7" s="174" t="s">
        <v>323</v>
      </c>
      <c r="M7" s="174" t="s">
        <v>323</v>
      </c>
      <c r="N7" s="174" t="s">
        <v>323</v>
      </c>
      <c r="O7" s="174" t="s">
        <v>323</v>
      </c>
      <c r="P7" s="174" t="s">
        <v>323</v>
      </c>
      <c r="Q7" s="174" t="s">
        <v>323</v>
      </c>
      <c r="R7" s="173">
        <v>21986.305047999998</v>
      </c>
    </row>
    <row r="8" spans="1:18" ht="15.75" customHeight="1" x14ac:dyDescent="0.25">
      <c r="A8" s="1"/>
      <c r="B8" s="146" t="s">
        <v>366</v>
      </c>
      <c r="C8" s="146" t="s">
        <v>369</v>
      </c>
      <c r="D8" s="174" t="s">
        <v>323</v>
      </c>
      <c r="E8" s="174"/>
      <c r="F8" s="174"/>
      <c r="G8" s="174"/>
      <c r="H8" s="174"/>
      <c r="I8" s="174" t="s">
        <v>323</v>
      </c>
      <c r="J8" s="174" t="s">
        <v>323</v>
      </c>
      <c r="K8" s="174"/>
      <c r="L8" s="174" t="s">
        <v>323</v>
      </c>
      <c r="M8" s="174" t="s">
        <v>323</v>
      </c>
      <c r="N8" s="174" t="s">
        <v>323</v>
      </c>
      <c r="O8" s="174" t="s">
        <v>323</v>
      </c>
      <c r="P8" s="174" t="s">
        <v>323</v>
      </c>
      <c r="Q8" s="174" t="s">
        <v>323</v>
      </c>
      <c r="R8" s="173">
        <v>21745.747952000002</v>
      </c>
    </row>
    <row r="9" spans="1:18" ht="15.75" customHeight="1" x14ac:dyDescent="0.25">
      <c r="A9" s="1"/>
      <c r="B9" s="146" t="s">
        <v>367</v>
      </c>
      <c r="C9" s="146" t="s">
        <v>370</v>
      </c>
      <c r="D9" s="174" t="s">
        <v>372</v>
      </c>
      <c r="E9" s="174"/>
      <c r="F9" s="174"/>
      <c r="G9" s="174"/>
      <c r="H9" s="174"/>
      <c r="I9" s="174" t="s">
        <v>323</v>
      </c>
      <c r="J9" s="174" t="s">
        <v>372</v>
      </c>
      <c r="K9" s="174"/>
      <c r="L9" s="174" t="s">
        <v>372</v>
      </c>
      <c r="M9" s="174" t="s">
        <v>323</v>
      </c>
      <c r="N9" s="174" t="s">
        <v>323</v>
      </c>
      <c r="O9" s="174" t="s">
        <v>372</v>
      </c>
      <c r="P9" s="174" t="s">
        <v>323</v>
      </c>
      <c r="Q9" s="174"/>
      <c r="R9" s="173">
        <v>12621.157349999999</v>
      </c>
    </row>
    <row r="10" spans="1:18" ht="15.75" customHeight="1" x14ac:dyDescent="0.25">
      <c r="A10" s="1"/>
      <c r="B10" s="146" t="s">
        <v>367</v>
      </c>
      <c r="C10" s="146" t="s">
        <v>371</v>
      </c>
      <c r="D10" s="174"/>
      <c r="E10" s="174"/>
      <c r="F10" s="174"/>
      <c r="G10" s="174"/>
      <c r="H10" s="174"/>
      <c r="I10" s="174" t="s">
        <v>372</v>
      </c>
      <c r="J10" s="174" t="s">
        <v>372</v>
      </c>
      <c r="K10" s="174"/>
      <c r="L10" s="174" t="s">
        <v>372</v>
      </c>
      <c r="M10" s="174" t="s">
        <v>323</v>
      </c>
      <c r="N10" s="174" t="s">
        <v>323</v>
      </c>
      <c r="O10" s="174" t="s">
        <v>372</v>
      </c>
      <c r="P10" s="174" t="s">
        <v>323</v>
      </c>
      <c r="Q10" s="174"/>
      <c r="R10" s="173">
        <v>2360.1367500000001</v>
      </c>
    </row>
    <row r="11" spans="1:18" ht="15.75" customHeight="1" x14ac:dyDescent="0.25">
      <c r="A11" s="1"/>
      <c r="B11" s="146"/>
      <c r="C11" s="146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3">
        <v>0</v>
      </c>
    </row>
    <row r="12" spans="1:18" ht="15.75" customHeight="1" x14ac:dyDescent="0.25">
      <c r="A12" s="1"/>
      <c r="B12" s="146"/>
      <c r="C12" s="146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3">
        <v>0</v>
      </c>
    </row>
    <row r="13" spans="1:18" ht="15.75" customHeight="1" x14ac:dyDescent="0.25">
      <c r="A13" s="1"/>
      <c r="B13" s="146"/>
      <c r="C13" s="146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3">
        <v>0</v>
      </c>
    </row>
    <row r="14" spans="1:18" ht="15.75" customHeight="1" x14ac:dyDescent="0.25">
      <c r="A14" s="1"/>
      <c r="B14" s="146"/>
      <c r="C14" s="146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3">
        <v>0</v>
      </c>
    </row>
    <row r="15" spans="1:18" ht="15.75" customHeight="1" x14ac:dyDescent="0.25">
      <c r="A15" s="1"/>
      <c r="B15" s="146"/>
      <c r="C15" s="146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3">
        <v>0</v>
      </c>
    </row>
    <row r="16" spans="1:18" ht="15.75" customHeight="1" x14ac:dyDescent="0.25">
      <c r="A16" s="1"/>
      <c r="B16" s="146"/>
      <c r="C16" s="146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3">
        <v>0</v>
      </c>
    </row>
    <row r="17" spans="1:18" ht="15.75" customHeight="1" x14ac:dyDescent="0.25">
      <c r="A17" s="1"/>
      <c r="B17" s="146"/>
      <c r="C17" s="146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3">
        <v>0</v>
      </c>
    </row>
    <row r="18" spans="1:18" ht="15.75" customHeight="1" x14ac:dyDescent="0.25">
      <c r="A18" s="1"/>
      <c r="B18" s="146"/>
      <c r="C18" s="146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3">
        <v>0</v>
      </c>
    </row>
    <row r="19" spans="1:18" ht="15.75" customHeight="1" x14ac:dyDescent="0.25">
      <c r="A19" s="1"/>
      <c r="B19" s="146"/>
      <c r="C19" s="146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3">
        <v>0</v>
      </c>
    </row>
    <row r="20" spans="1:18" ht="15.75" customHeight="1" x14ac:dyDescent="0.25">
      <c r="A20" s="1"/>
      <c r="B20" s="146"/>
      <c r="C20" s="146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3">
        <v>0</v>
      </c>
    </row>
    <row r="21" spans="1:18" ht="15.75" customHeight="1" x14ac:dyDescent="0.25">
      <c r="A21" s="1"/>
      <c r="B21" s="146"/>
      <c r="C21" s="146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3">
        <v>0</v>
      </c>
    </row>
    <row r="22" spans="1:18" ht="15.75" customHeight="1" x14ac:dyDescent="0.25">
      <c r="A22" s="1"/>
      <c r="B22" s="146"/>
      <c r="C22" s="146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3">
        <v>0</v>
      </c>
    </row>
    <row r="23" spans="1:18" ht="15.75" customHeight="1" x14ac:dyDescent="0.25">
      <c r="A23" s="1"/>
      <c r="B23" s="146"/>
      <c r="C23" s="146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3">
        <v>0</v>
      </c>
    </row>
    <row r="24" spans="1:18" ht="15.75" customHeight="1" x14ac:dyDescent="0.25">
      <c r="A24" s="1"/>
      <c r="B24" s="146"/>
      <c r="C24" s="146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3">
        <v>0</v>
      </c>
    </row>
    <row r="25" spans="1:18" ht="15.75" customHeight="1" x14ac:dyDescent="0.25">
      <c r="A25" s="1"/>
      <c r="B25" s="146"/>
      <c r="C25" s="146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3">
        <v>0</v>
      </c>
    </row>
    <row r="26" spans="1:18" ht="15.75" customHeight="1" x14ac:dyDescent="0.25">
      <c r="A26" s="1"/>
      <c r="B26" s="146"/>
      <c r="C26" s="146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3">
        <v>0</v>
      </c>
    </row>
    <row r="27" spans="1:18" ht="15.75" customHeight="1" x14ac:dyDescent="0.25">
      <c r="A27" s="1"/>
      <c r="B27" s="167"/>
      <c r="C27" s="167"/>
      <c r="D27" s="182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594" t="s">
        <v>83</v>
      </c>
      <c r="P27" s="594"/>
      <c r="Q27" s="594"/>
      <c r="R27" s="599">
        <f>SUM(R7:R26)</f>
        <v>58713.347099999999</v>
      </c>
    </row>
    <row r="28" spans="1:18" ht="15.75" customHeight="1" x14ac:dyDescent="0.25">
      <c r="A28" s="1"/>
      <c r="B28" s="183" t="s">
        <v>173</v>
      </c>
      <c r="C28" s="178"/>
      <c r="D28" s="184"/>
      <c r="E28" s="166"/>
      <c r="F28" s="184"/>
      <c r="G28" s="184"/>
      <c r="H28" s="184"/>
      <c r="I28" s="184"/>
      <c r="J28" s="184"/>
      <c r="K28" s="184"/>
      <c r="L28" s="167"/>
      <c r="M28" s="167"/>
      <c r="N28" s="184"/>
      <c r="O28" s="595"/>
      <c r="P28" s="595"/>
      <c r="Q28" s="595"/>
      <c r="R28" s="600"/>
    </row>
    <row r="29" spans="1:18" ht="15.75" customHeight="1" thickBot="1" x14ac:dyDescent="0.45">
      <c r="A29" s="1"/>
      <c r="B29" s="183"/>
      <c r="C29" s="178"/>
      <c r="D29" s="184"/>
      <c r="E29" s="166"/>
      <c r="F29" s="184"/>
      <c r="G29" s="184"/>
      <c r="H29" s="184"/>
      <c r="I29" s="184"/>
      <c r="J29" s="184"/>
      <c r="K29" s="184"/>
      <c r="L29" s="167"/>
      <c r="M29" s="167"/>
      <c r="N29" s="184"/>
      <c r="O29" s="448"/>
      <c r="P29" s="448"/>
      <c r="Q29" s="448"/>
      <c r="R29" s="449"/>
    </row>
    <row r="30" spans="1:18" ht="15.75" customHeight="1" thickBot="1" x14ac:dyDescent="0.3">
      <c r="A30" s="1"/>
      <c r="B30" s="175" t="s">
        <v>144</v>
      </c>
      <c r="C30" s="580" t="s">
        <v>145</v>
      </c>
      <c r="D30" s="601"/>
      <c r="E30" s="601"/>
      <c r="F30" s="601"/>
      <c r="G30" s="602"/>
      <c r="H30" s="603">
        <v>682155</v>
      </c>
      <c r="I30" s="604"/>
      <c r="J30" s="604"/>
      <c r="K30" s="605"/>
      <c r="L30" s="176"/>
      <c r="M30" s="601" t="s">
        <v>146</v>
      </c>
      <c r="N30" s="601"/>
      <c r="O30" s="601"/>
      <c r="P30" s="601"/>
      <c r="Q30" s="602"/>
      <c r="R30" s="155">
        <f>R27/H30</f>
        <v>8.6070390307188244E-2</v>
      </c>
    </row>
    <row r="31" spans="1:18" ht="15.75" customHeight="1" x14ac:dyDescent="0.25">
      <c r="A31" s="1"/>
      <c r="B31" s="153"/>
      <c r="C31" s="186"/>
      <c r="D31" s="187"/>
      <c r="E31" s="188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606" t="s">
        <v>84</v>
      </c>
      <c r="Q31" s="606"/>
      <c r="R31" s="607"/>
    </row>
    <row r="32" spans="1:18" customFormat="1" ht="15.75" customHeight="1" thickBot="1" x14ac:dyDescent="0.3">
      <c r="C32" s="593" t="s">
        <v>157</v>
      </c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5"/>
    </row>
    <row r="33" ht="15.75" customHeight="1" x14ac:dyDescent="0.2"/>
  </sheetData>
  <sheetProtection algorithmName="SHA-512" hashValue="Iock1XTGPuN1nr8SQppcoUYKHnFCjpZAqG/SDEhRH4JEmW4S5lrsJJGcPuRTemNp6n3IqOQAC65j3c0T4ylctQ==" saltValue="aXHl4cKEn5aJR/XcmwzKTA==" spinCount="100000" sheet="1" selectLockedCells="1"/>
  <mergeCells count="13">
    <mergeCell ref="C32:R32"/>
    <mergeCell ref="O27:Q28"/>
    <mergeCell ref="A1:R1"/>
    <mergeCell ref="A2:R2"/>
    <mergeCell ref="C3:G3"/>
    <mergeCell ref="H3:I3"/>
    <mergeCell ref="J3:R3"/>
    <mergeCell ref="D5:Q5"/>
    <mergeCell ref="R27:R28"/>
    <mergeCell ref="C30:G30"/>
    <mergeCell ref="H30:K30"/>
    <mergeCell ref="M30:Q30"/>
    <mergeCell ref="P31:R31"/>
  </mergeCells>
  <printOptions horizontalCentered="1"/>
  <pageMargins left="0.25" right="0.25" top="0.5" bottom="0.5" header="0.3" footer="0.3"/>
  <pageSetup scale="97" orientation="landscape" r:id="rId1"/>
  <headerFooter>
    <oddHeader>&amp;L&amp;"Times New Roman,Regular"&amp;11 2020-2021 School Year&amp;R&amp;"Times New Roman,Regular"&amp;11Attachment FP5</oddHeader>
    <oddFooter>&amp;L&amp;"Times New Roman,Regular"&amp;11FSMC Benefits&amp;R&amp;"Times New Roman,Regular"&amp;11Revised January 28,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R238"/>
  <sheetViews>
    <sheetView zoomScaleNormal="100" workbookViewId="0">
      <selection activeCell="C3" sqref="C3:G3"/>
    </sheetView>
  </sheetViews>
  <sheetFormatPr defaultColWidth="9.140625" defaultRowHeight="12.75" x14ac:dyDescent="0.2"/>
  <cols>
    <col min="1" max="1" width="3.7109375" style="34" customWidth="1"/>
    <col min="2" max="3" width="28.7109375" style="34" customWidth="1"/>
    <col min="4" max="17" width="3.7109375" style="34" customWidth="1"/>
    <col min="18" max="18" width="17.7109375" style="34" customWidth="1"/>
    <col min="19" max="16384" width="9.140625" style="34"/>
  </cols>
  <sheetData>
    <row r="1" spans="1:18" ht="18.75" customHeight="1" x14ac:dyDescent="0.3">
      <c r="A1" s="586" t="s">
        <v>277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</row>
    <row r="2" spans="1:18" ht="15.75" customHeight="1" x14ac:dyDescent="0.25">
      <c r="A2" s="587" t="s">
        <v>313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</row>
    <row r="3" spans="1:18" ht="15.75" customHeight="1" thickBot="1" x14ac:dyDescent="0.3">
      <c r="A3" s="256"/>
      <c r="B3" s="35" t="s">
        <v>142</v>
      </c>
      <c r="C3" s="596"/>
      <c r="D3" s="596"/>
      <c r="E3" s="596"/>
      <c r="F3" s="596"/>
      <c r="G3" s="596"/>
      <c r="H3" s="597" t="s">
        <v>139</v>
      </c>
      <c r="I3" s="597"/>
      <c r="J3" s="596"/>
      <c r="K3" s="596"/>
      <c r="L3" s="596"/>
      <c r="M3" s="596"/>
      <c r="N3" s="596"/>
      <c r="O3" s="596"/>
      <c r="P3" s="596"/>
      <c r="Q3" s="596"/>
      <c r="R3" s="596"/>
    </row>
    <row r="4" spans="1:18" ht="15.75" customHeight="1" x14ac:dyDescent="0.25">
      <c r="A4" s="16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</row>
    <row r="5" spans="1:18" ht="15.75" customHeight="1" x14ac:dyDescent="0.25">
      <c r="A5" s="167"/>
      <c r="B5" s="167"/>
      <c r="C5" s="167"/>
      <c r="D5" s="598" t="s">
        <v>85</v>
      </c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8"/>
      <c r="R5" s="167"/>
    </row>
    <row r="6" spans="1:18" ht="94.5" customHeight="1" x14ac:dyDescent="0.25">
      <c r="A6" s="167"/>
      <c r="B6" s="168" t="s">
        <v>77</v>
      </c>
      <c r="C6" s="169" t="s">
        <v>172</v>
      </c>
      <c r="D6" s="179" t="s">
        <v>86</v>
      </c>
      <c r="E6" s="180" t="s">
        <v>87</v>
      </c>
      <c r="F6" s="180" t="s">
        <v>88</v>
      </c>
      <c r="G6" s="181" t="s">
        <v>89</v>
      </c>
      <c r="H6" s="181" t="s">
        <v>90</v>
      </c>
      <c r="I6" s="181" t="s">
        <v>91</v>
      </c>
      <c r="J6" s="181" t="s">
        <v>92</v>
      </c>
      <c r="K6" s="181" t="s">
        <v>93</v>
      </c>
      <c r="L6" s="181" t="s">
        <v>94</v>
      </c>
      <c r="M6" s="181" t="s">
        <v>95</v>
      </c>
      <c r="N6" s="181" t="s">
        <v>96</v>
      </c>
      <c r="O6" s="181" t="s">
        <v>97</v>
      </c>
      <c r="P6" s="181" t="s">
        <v>98</v>
      </c>
      <c r="Q6" s="181" t="s">
        <v>78</v>
      </c>
      <c r="R6" s="170" t="s">
        <v>99</v>
      </c>
    </row>
    <row r="7" spans="1:18" ht="15.75" customHeight="1" x14ac:dyDescent="0.25">
      <c r="A7" s="1"/>
      <c r="B7" s="146"/>
      <c r="C7" s="146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3">
        <v>0</v>
      </c>
    </row>
    <row r="8" spans="1:18" ht="15.75" customHeight="1" x14ac:dyDescent="0.25">
      <c r="A8" s="1"/>
      <c r="B8" s="146"/>
      <c r="C8" s="146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3">
        <v>0</v>
      </c>
    </row>
    <row r="9" spans="1:18" ht="15.75" customHeight="1" x14ac:dyDescent="0.25">
      <c r="A9" s="1"/>
      <c r="B9" s="146"/>
      <c r="C9" s="146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3">
        <v>0</v>
      </c>
    </row>
    <row r="10" spans="1:18" ht="15.75" customHeight="1" x14ac:dyDescent="0.25">
      <c r="A10" s="1"/>
      <c r="B10" s="146"/>
      <c r="C10" s="146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3">
        <v>0</v>
      </c>
    </row>
    <row r="11" spans="1:18" ht="15.75" customHeight="1" x14ac:dyDescent="0.25">
      <c r="A11" s="1"/>
      <c r="B11" s="146"/>
      <c r="C11" s="146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3">
        <v>0</v>
      </c>
    </row>
    <row r="12" spans="1:18" ht="15.75" customHeight="1" x14ac:dyDescent="0.25">
      <c r="A12" s="1"/>
      <c r="B12" s="146"/>
      <c r="C12" s="146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3">
        <v>0</v>
      </c>
    </row>
    <row r="13" spans="1:18" ht="15.75" customHeight="1" x14ac:dyDescent="0.25">
      <c r="A13" s="1"/>
      <c r="B13" s="146"/>
      <c r="C13" s="146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3">
        <v>0</v>
      </c>
    </row>
    <row r="14" spans="1:18" ht="15.75" customHeight="1" x14ac:dyDescent="0.25">
      <c r="A14" s="1"/>
      <c r="B14" s="146"/>
      <c r="C14" s="146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3">
        <v>0</v>
      </c>
    </row>
    <row r="15" spans="1:18" ht="15.75" customHeight="1" x14ac:dyDescent="0.25">
      <c r="A15" s="1"/>
      <c r="B15" s="146"/>
      <c r="C15" s="146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3">
        <v>0</v>
      </c>
    </row>
    <row r="16" spans="1:18" ht="15.75" customHeight="1" x14ac:dyDescent="0.25">
      <c r="A16" s="1"/>
      <c r="B16" s="146"/>
      <c r="C16" s="146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3">
        <v>0</v>
      </c>
    </row>
    <row r="17" spans="1:18" ht="15.75" customHeight="1" x14ac:dyDescent="0.25">
      <c r="A17" s="1"/>
      <c r="B17" s="146"/>
      <c r="C17" s="146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3">
        <v>0</v>
      </c>
    </row>
    <row r="18" spans="1:18" ht="15.75" customHeight="1" x14ac:dyDescent="0.25">
      <c r="A18" s="1"/>
      <c r="B18" s="146"/>
      <c r="C18" s="146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3">
        <v>0</v>
      </c>
    </row>
    <row r="19" spans="1:18" ht="15.75" customHeight="1" x14ac:dyDescent="0.25">
      <c r="A19" s="1"/>
      <c r="B19" s="146"/>
      <c r="C19" s="146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3">
        <v>0</v>
      </c>
    </row>
    <row r="20" spans="1:18" ht="15.75" customHeight="1" x14ac:dyDescent="0.25">
      <c r="A20" s="1"/>
      <c r="B20" s="146"/>
      <c r="C20" s="146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3">
        <v>0</v>
      </c>
    </row>
    <row r="21" spans="1:18" ht="15.75" customHeight="1" x14ac:dyDescent="0.25">
      <c r="A21" s="1"/>
      <c r="B21" s="146"/>
      <c r="C21" s="146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3">
        <v>0</v>
      </c>
    </row>
    <row r="22" spans="1:18" ht="15.75" customHeight="1" x14ac:dyDescent="0.25">
      <c r="A22" s="1"/>
      <c r="B22" s="146"/>
      <c r="C22" s="146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3">
        <v>0</v>
      </c>
    </row>
    <row r="23" spans="1:18" ht="15.75" customHeight="1" x14ac:dyDescent="0.25">
      <c r="A23" s="1"/>
      <c r="B23" s="146"/>
      <c r="C23" s="146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3">
        <v>0</v>
      </c>
    </row>
    <row r="24" spans="1:18" ht="15.75" customHeight="1" x14ac:dyDescent="0.25">
      <c r="A24" s="1"/>
      <c r="B24" s="146"/>
      <c r="C24" s="146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3">
        <v>0</v>
      </c>
    </row>
    <row r="25" spans="1:18" ht="15.75" customHeight="1" x14ac:dyDescent="0.25">
      <c r="A25" s="1"/>
      <c r="B25" s="146"/>
      <c r="C25" s="146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3">
        <v>0</v>
      </c>
    </row>
    <row r="26" spans="1:18" ht="15.75" customHeight="1" x14ac:dyDescent="0.25">
      <c r="A26" s="1"/>
      <c r="B26" s="146"/>
      <c r="C26" s="146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3">
        <v>0</v>
      </c>
    </row>
    <row r="27" spans="1:18" ht="15.75" customHeight="1" x14ac:dyDescent="0.25">
      <c r="A27" s="1"/>
      <c r="B27" s="146"/>
      <c r="C27" s="146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3">
        <v>0</v>
      </c>
    </row>
    <row r="28" spans="1:18" ht="15.75" customHeight="1" x14ac:dyDescent="0.25">
      <c r="A28" s="1"/>
      <c r="B28" s="146"/>
      <c r="C28" s="146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3">
        <v>0</v>
      </c>
    </row>
    <row r="29" spans="1:18" ht="15.75" customHeight="1" x14ac:dyDescent="0.25">
      <c r="A29" s="1"/>
      <c r="B29" s="146"/>
      <c r="C29" s="146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3">
        <v>0</v>
      </c>
    </row>
    <row r="30" spans="1:18" ht="15.75" customHeight="1" x14ac:dyDescent="0.25">
      <c r="A30" s="1"/>
      <c r="B30" s="146"/>
      <c r="C30" s="146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3">
        <v>0</v>
      </c>
    </row>
    <row r="31" spans="1:18" ht="15.75" customHeight="1" x14ac:dyDescent="0.25">
      <c r="A31" s="1"/>
      <c r="B31" s="146"/>
      <c r="C31" s="146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3">
        <v>0</v>
      </c>
    </row>
    <row r="32" spans="1:18" ht="15.75" customHeight="1" x14ac:dyDescent="0.25">
      <c r="A32" s="1"/>
      <c r="B32" s="146"/>
      <c r="C32" s="146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3">
        <v>0</v>
      </c>
    </row>
    <row r="33" spans="1:18" ht="15.75" customHeight="1" x14ac:dyDescent="0.25">
      <c r="A33" s="1"/>
      <c r="B33" s="146"/>
      <c r="C33" s="146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3">
        <v>0</v>
      </c>
    </row>
    <row r="34" spans="1:18" ht="15.75" customHeight="1" x14ac:dyDescent="0.25">
      <c r="A34" s="1"/>
      <c r="B34" s="146"/>
      <c r="C34" s="146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3">
        <v>0</v>
      </c>
    </row>
    <row r="35" spans="1:18" ht="15.75" customHeight="1" x14ac:dyDescent="0.25">
      <c r="A35" s="1"/>
      <c r="B35" s="146"/>
      <c r="C35" s="146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3">
        <v>0</v>
      </c>
    </row>
    <row r="36" spans="1:18" ht="15.75" customHeight="1" x14ac:dyDescent="0.25">
      <c r="A36" s="1"/>
      <c r="B36" s="146"/>
      <c r="C36" s="146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3">
        <v>0</v>
      </c>
    </row>
    <row r="37" spans="1:18" ht="15.75" customHeight="1" x14ac:dyDescent="0.25">
      <c r="A37" s="1"/>
      <c r="B37" s="146"/>
      <c r="C37" s="146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3">
        <v>0</v>
      </c>
    </row>
    <row r="38" spans="1:18" ht="15.75" customHeight="1" x14ac:dyDescent="0.25">
      <c r="A38" s="1"/>
      <c r="B38" s="146"/>
      <c r="C38" s="146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3">
        <v>0</v>
      </c>
    </row>
    <row r="39" spans="1:18" ht="15.75" customHeight="1" x14ac:dyDescent="0.25">
      <c r="A39" s="1"/>
      <c r="B39" s="146"/>
      <c r="C39" s="146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3">
        <v>0</v>
      </c>
    </row>
    <row r="40" spans="1:18" ht="15.75" customHeight="1" x14ac:dyDescent="0.25">
      <c r="A40" s="1"/>
      <c r="B40" s="146"/>
      <c r="C40" s="146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3">
        <v>0</v>
      </c>
    </row>
    <row r="41" spans="1:18" ht="15.75" customHeight="1" x14ac:dyDescent="0.25">
      <c r="A41" s="1"/>
      <c r="B41" s="146"/>
      <c r="C41" s="146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3">
        <v>0</v>
      </c>
    </row>
    <row r="42" spans="1:18" ht="15.75" customHeight="1" x14ac:dyDescent="0.25">
      <c r="A42" s="1"/>
      <c r="B42" s="146"/>
      <c r="C42" s="146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3">
        <v>0</v>
      </c>
    </row>
    <row r="43" spans="1:18" ht="15.75" customHeight="1" x14ac:dyDescent="0.25">
      <c r="A43" s="1"/>
      <c r="B43" s="146"/>
      <c r="C43" s="146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3">
        <v>0</v>
      </c>
    </row>
    <row r="44" spans="1:18" ht="15.75" customHeight="1" x14ac:dyDescent="0.25">
      <c r="A44" s="1"/>
      <c r="B44" s="146"/>
      <c r="C44" s="146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3">
        <v>0</v>
      </c>
    </row>
    <row r="45" spans="1:18" ht="15.75" customHeight="1" x14ac:dyDescent="0.25">
      <c r="A45" s="1"/>
      <c r="B45" s="146"/>
      <c r="C45" s="146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3">
        <v>0</v>
      </c>
    </row>
    <row r="46" spans="1:18" ht="15.75" customHeight="1" x14ac:dyDescent="0.25">
      <c r="A46" s="1"/>
      <c r="B46" s="146"/>
      <c r="C46" s="146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3">
        <v>0</v>
      </c>
    </row>
    <row r="47" spans="1:18" ht="15.75" customHeight="1" x14ac:dyDescent="0.25">
      <c r="A47" s="1"/>
      <c r="B47" s="146"/>
      <c r="C47" s="146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3">
        <v>0</v>
      </c>
    </row>
    <row r="48" spans="1:18" ht="15.75" customHeight="1" x14ac:dyDescent="0.25">
      <c r="A48" s="1"/>
      <c r="B48" s="146"/>
      <c r="C48" s="146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3">
        <v>0</v>
      </c>
    </row>
    <row r="49" spans="1:18" ht="15.75" customHeight="1" x14ac:dyDescent="0.25">
      <c r="A49" s="1"/>
      <c r="B49" s="146"/>
      <c r="C49" s="146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3">
        <v>0</v>
      </c>
    </row>
    <row r="50" spans="1:18" ht="15.75" customHeight="1" x14ac:dyDescent="0.25">
      <c r="A50" s="1"/>
      <c r="B50" s="146"/>
      <c r="C50" s="146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3">
        <v>0</v>
      </c>
    </row>
    <row r="51" spans="1:18" ht="15.75" customHeight="1" x14ac:dyDescent="0.25">
      <c r="A51" s="1"/>
      <c r="B51" s="146"/>
      <c r="C51" s="146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3">
        <v>0</v>
      </c>
    </row>
    <row r="52" spans="1:18" ht="15.75" customHeight="1" x14ac:dyDescent="0.25">
      <c r="A52" s="1"/>
      <c r="B52" s="146"/>
      <c r="C52" s="146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3">
        <v>0</v>
      </c>
    </row>
    <row r="53" spans="1:18" ht="15.75" customHeight="1" x14ac:dyDescent="0.25">
      <c r="A53" s="1"/>
      <c r="B53" s="146"/>
      <c r="C53" s="146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3">
        <v>0</v>
      </c>
    </row>
    <row r="54" spans="1:18" ht="15.75" customHeight="1" x14ac:dyDescent="0.25">
      <c r="A54" s="1"/>
      <c r="B54" s="146"/>
      <c r="C54" s="146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3">
        <v>0</v>
      </c>
    </row>
    <row r="55" spans="1:18" ht="15.75" customHeight="1" x14ac:dyDescent="0.25">
      <c r="A55" s="1"/>
      <c r="B55" s="146"/>
      <c r="C55" s="146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3">
        <v>0</v>
      </c>
    </row>
    <row r="56" spans="1:18" ht="15.75" customHeight="1" x14ac:dyDescent="0.25">
      <c r="A56" s="1"/>
      <c r="B56" s="146"/>
      <c r="C56" s="146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3">
        <v>0</v>
      </c>
    </row>
    <row r="57" spans="1:18" ht="15.75" customHeight="1" x14ac:dyDescent="0.25">
      <c r="A57" s="1"/>
      <c r="B57" s="146"/>
      <c r="C57" s="146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3">
        <v>0</v>
      </c>
    </row>
    <row r="58" spans="1:18" ht="15.75" customHeight="1" x14ac:dyDescent="0.25">
      <c r="A58" s="1"/>
      <c r="B58" s="146"/>
      <c r="C58" s="146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3">
        <v>0</v>
      </c>
    </row>
    <row r="59" spans="1:18" ht="15.75" customHeight="1" x14ac:dyDescent="0.25">
      <c r="A59" s="1"/>
      <c r="B59" s="146"/>
      <c r="C59" s="146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3">
        <v>0</v>
      </c>
    </row>
    <row r="60" spans="1:18" ht="15.75" customHeight="1" x14ac:dyDescent="0.25">
      <c r="A60" s="1"/>
      <c r="B60" s="146"/>
      <c r="C60" s="146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3">
        <v>0</v>
      </c>
    </row>
    <row r="61" spans="1:18" ht="15.75" customHeight="1" x14ac:dyDescent="0.25">
      <c r="A61" s="1"/>
      <c r="B61" s="146"/>
      <c r="C61" s="146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3">
        <v>0</v>
      </c>
    </row>
    <row r="62" spans="1:18" ht="15.75" customHeight="1" x14ac:dyDescent="0.25">
      <c r="A62" s="1"/>
      <c r="B62" s="146"/>
      <c r="C62" s="146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3">
        <v>0</v>
      </c>
    </row>
    <row r="63" spans="1:18" ht="15.75" customHeight="1" x14ac:dyDescent="0.25">
      <c r="A63" s="1"/>
      <c r="B63" s="146"/>
      <c r="C63" s="146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3">
        <v>0</v>
      </c>
    </row>
    <row r="64" spans="1:18" ht="15.75" customHeight="1" x14ac:dyDescent="0.25">
      <c r="A64" s="1"/>
      <c r="B64" s="146"/>
      <c r="C64" s="146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3">
        <v>0</v>
      </c>
    </row>
    <row r="65" spans="1:18" ht="15.75" customHeight="1" x14ac:dyDescent="0.25">
      <c r="A65" s="1"/>
      <c r="B65" s="146"/>
      <c r="C65" s="146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3">
        <v>0</v>
      </c>
    </row>
    <row r="66" spans="1:18" ht="15.75" customHeight="1" x14ac:dyDescent="0.25">
      <c r="A66" s="1"/>
      <c r="B66" s="146"/>
      <c r="C66" s="146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3">
        <v>0</v>
      </c>
    </row>
    <row r="67" spans="1:18" ht="15.75" customHeight="1" x14ac:dyDescent="0.25">
      <c r="A67" s="1"/>
      <c r="B67" s="146"/>
      <c r="C67" s="146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3">
        <v>0</v>
      </c>
    </row>
    <row r="68" spans="1:18" ht="15.75" customHeight="1" x14ac:dyDescent="0.25">
      <c r="A68" s="1"/>
      <c r="B68" s="146"/>
      <c r="C68" s="146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3">
        <v>0</v>
      </c>
    </row>
    <row r="69" spans="1:18" ht="15.75" customHeight="1" x14ac:dyDescent="0.25">
      <c r="A69" s="1"/>
      <c r="B69" s="146"/>
      <c r="C69" s="146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3">
        <v>0</v>
      </c>
    </row>
    <row r="70" spans="1:18" ht="15.75" customHeight="1" x14ac:dyDescent="0.25">
      <c r="A70" s="1"/>
      <c r="B70" s="146"/>
      <c r="C70" s="146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3">
        <v>0</v>
      </c>
    </row>
    <row r="71" spans="1:18" ht="15.75" customHeight="1" x14ac:dyDescent="0.25">
      <c r="A71" s="1"/>
      <c r="B71" s="146"/>
      <c r="C71" s="146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3">
        <v>0</v>
      </c>
    </row>
    <row r="72" spans="1:18" ht="15.75" customHeight="1" x14ac:dyDescent="0.25">
      <c r="A72" s="1"/>
      <c r="B72" s="146"/>
      <c r="C72" s="146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3">
        <v>0</v>
      </c>
    </row>
    <row r="73" spans="1:18" ht="15.75" customHeight="1" x14ac:dyDescent="0.25">
      <c r="A73" s="1"/>
      <c r="B73" s="146"/>
      <c r="C73" s="146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3">
        <v>0</v>
      </c>
    </row>
    <row r="74" spans="1:18" ht="15.75" customHeight="1" x14ac:dyDescent="0.25">
      <c r="A74" s="1"/>
      <c r="B74" s="146"/>
      <c r="C74" s="146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3">
        <v>0</v>
      </c>
    </row>
    <row r="75" spans="1:18" ht="15.75" customHeight="1" x14ac:dyDescent="0.25">
      <c r="A75" s="1"/>
      <c r="B75" s="146"/>
      <c r="C75" s="146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3">
        <v>0</v>
      </c>
    </row>
    <row r="76" spans="1:18" ht="15.75" customHeight="1" x14ac:dyDescent="0.25">
      <c r="A76" s="1"/>
      <c r="B76" s="146"/>
      <c r="C76" s="146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3">
        <v>0</v>
      </c>
    </row>
    <row r="77" spans="1:18" ht="15.75" customHeight="1" x14ac:dyDescent="0.25">
      <c r="A77" s="1"/>
      <c r="B77" s="146"/>
      <c r="C77" s="146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3">
        <v>0</v>
      </c>
    </row>
    <row r="78" spans="1:18" ht="15.75" customHeight="1" x14ac:dyDescent="0.25">
      <c r="A78" s="1"/>
      <c r="B78" s="146"/>
      <c r="C78" s="146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3">
        <v>0</v>
      </c>
    </row>
    <row r="79" spans="1:18" ht="15.75" customHeight="1" x14ac:dyDescent="0.25">
      <c r="A79" s="1"/>
      <c r="B79" s="146"/>
      <c r="C79" s="146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3">
        <v>0</v>
      </c>
    </row>
    <row r="80" spans="1:18" ht="15.75" customHeight="1" x14ac:dyDescent="0.25">
      <c r="A80" s="1"/>
      <c r="B80" s="146"/>
      <c r="C80" s="146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3">
        <v>0</v>
      </c>
    </row>
    <row r="81" spans="1:18" ht="15.75" customHeight="1" x14ac:dyDescent="0.25">
      <c r="A81" s="1"/>
      <c r="B81" s="146"/>
      <c r="C81" s="146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3">
        <v>0</v>
      </c>
    </row>
    <row r="82" spans="1:18" ht="15.75" customHeight="1" x14ac:dyDescent="0.25">
      <c r="A82" s="1"/>
      <c r="B82" s="146"/>
      <c r="C82" s="146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3">
        <v>0</v>
      </c>
    </row>
    <row r="83" spans="1:18" ht="15.75" customHeight="1" x14ac:dyDescent="0.25">
      <c r="A83" s="1"/>
      <c r="B83" s="146"/>
      <c r="C83" s="146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3">
        <v>0</v>
      </c>
    </row>
    <row r="84" spans="1:18" ht="15.75" customHeight="1" x14ac:dyDescent="0.25">
      <c r="A84" s="1"/>
      <c r="B84" s="146"/>
      <c r="C84" s="146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3">
        <v>0</v>
      </c>
    </row>
    <row r="85" spans="1:18" ht="15.75" customHeight="1" x14ac:dyDescent="0.25">
      <c r="A85" s="1"/>
      <c r="B85" s="146"/>
      <c r="C85" s="146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3">
        <v>0</v>
      </c>
    </row>
    <row r="86" spans="1:18" ht="15.75" customHeight="1" x14ac:dyDescent="0.25">
      <c r="A86" s="1"/>
      <c r="B86" s="146"/>
      <c r="C86" s="146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3">
        <v>0</v>
      </c>
    </row>
    <row r="87" spans="1:18" ht="15.75" customHeight="1" x14ac:dyDescent="0.25">
      <c r="A87" s="1"/>
      <c r="B87" s="146"/>
      <c r="C87" s="146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3">
        <v>0</v>
      </c>
    </row>
    <row r="88" spans="1:18" ht="15.75" customHeight="1" x14ac:dyDescent="0.25">
      <c r="A88" s="1"/>
      <c r="B88" s="146"/>
      <c r="C88" s="146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3">
        <v>0</v>
      </c>
    </row>
    <row r="89" spans="1:18" ht="15.75" customHeight="1" x14ac:dyDescent="0.25">
      <c r="A89" s="1"/>
      <c r="B89" s="146"/>
      <c r="C89" s="146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3">
        <v>0</v>
      </c>
    </row>
    <row r="90" spans="1:18" ht="15.75" customHeight="1" x14ac:dyDescent="0.25">
      <c r="A90" s="1"/>
      <c r="B90" s="146"/>
      <c r="C90" s="146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3">
        <v>0</v>
      </c>
    </row>
    <row r="91" spans="1:18" ht="15.75" customHeight="1" x14ac:dyDescent="0.25">
      <c r="A91" s="1"/>
      <c r="B91" s="146"/>
      <c r="C91" s="146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3">
        <v>0</v>
      </c>
    </row>
    <row r="92" spans="1:18" ht="15.75" customHeight="1" x14ac:dyDescent="0.25">
      <c r="A92" s="1"/>
      <c r="B92" s="146"/>
      <c r="C92" s="146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3">
        <v>0</v>
      </c>
    </row>
    <row r="93" spans="1:18" ht="15.75" customHeight="1" x14ac:dyDescent="0.25">
      <c r="A93" s="1"/>
      <c r="B93" s="146"/>
      <c r="C93" s="146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3">
        <v>0</v>
      </c>
    </row>
    <row r="94" spans="1:18" ht="15.75" customHeight="1" x14ac:dyDescent="0.25">
      <c r="A94" s="1"/>
      <c r="B94" s="146"/>
      <c r="C94" s="146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3">
        <v>0</v>
      </c>
    </row>
    <row r="95" spans="1:18" ht="15.75" customHeight="1" x14ac:dyDescent="0.25">
      <c r="A95" s="1"/>
      <c r="B95" s="146"/>
      <c r="C95" s="146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3">
        <v>0</v>
      </c>
    </row>
    <row r="96" spans="1:18" ht="15.75" customHeight="1" x14ac:dyDescent="0.25">
      <c r="A96" s="1"/>
      <c r="B96" s="146"/>
      <c r="C96" s="146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3">
        <v>0</v>
      </c>
    </row>
    <row r="97" spans="1:18" ht="15.75" customHeight="1" x14ac:dyDescent="0.25">
      <c r="A97" s="1"/>
      <c r="B97" s="146"/>
      <c r="C97" s="146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3">
        <v>0</v>
      </c>
    </row>
    <row r="98" spans="1:18" ht="15.75" customHeight="1" x14ac:dyDescent="0.25">
      <c r="A98" s="1"/>
      <c r="B98" s="146"/>
      <c r="C98" s="146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3">
        <v>0</v>
      </c>
    </row>
    <row r="99" spans="1:18" ht="15.75" customHeight="1" x14ac:dyDescent="0.25">
      <c r="A99" s="1"/>
      <c r="B99" s="146"/>
      <c r="C99" s="146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3">
        <v>0</v>
      </c>
    </row>
    <row r="100" spans="1:18" ht="15.75" customHeight="1" x14ac:dyDescent="0.25">
      <c r="A100" s="1"/>
      <c r="B100" s="146"/>
      <c r="C100" s="146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3">
        <v>0</v>
      </c>
    </row>
    <row r="101" spans="1:18" ht="15.75" customHeight="1" x14ac:dyDescent="0.25">
      <c r="A101" s="1"/>
      <c r="B101" s="146"/>
      <c r="C101" s="146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3">
        <v>0</v>
      </c>
    </row>
    <row r="102" spans="1:18" ht="15.75" customHeight="1" x14ac:dyDescent="0.25">
      <c r="A102" s="1"/>
      <c r="B102" s="146"/>
      <c r="C102" s="146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3">
        <v>0</v>
      </c>
    </row>
    <row r="103" spans="1:18" ht="15.75" customHeight="1" x14ac:dyDescent="0.25">
      <c r="A103" s="1"/>
      <c r="B103" s="146"/>
      <c r="C103" s="146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3">
        <v>0</v>
      </c>
    </row>
    <row r="104" spans="1:18" ht="15.75" customHeight="1" x14ac:dyDescent="0.25">
      <c r="A104" s="1"/>
      <c r="B104" s="146"/>
      <c r="C104" s="146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3">
        <v>0</v>
      </c>
    </row>
    <row r="105" spans="1:18" ht="15.75" customHeight="1" x14ac:dyDescent="0.25">
      <c r="A105" s="1"/>
      <c r="B105" s="146"/>
      <c r="C105" s="146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3">
        <v>0</v>
      </c>
    </row>
    <row r="106" spans="1:18" ht="15.75" customHeight="1" x14ac:dyDescent="0.25">
      <c r="A106" s="1"/>
      <c r="B106" s="146"/>
      <c r="C106" s="146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3">
        <v>0</v>
      </c>
    </row>
    <row r="107" spans="1:18" ht="15.75" customHeight="1" x14ac:dyDescent="0.25">
      <c r="A107" s="1"/>
      <c r="B107" s="146"/>
      <c r="C107" s="146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3">
        <v>0</v>
      </c>
    </row>
    <row r="108" spans="1:18" ht="15.75" customHeight="1" x14ac:dyDescent="0.25">
      <c r="A108" s="1"/>
      <c r="B108" s="146"/>
      <c r="C108" s="146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3">
        <v>0</v>
      </c>
    </row>
    <row r="109" spans="1:18" ht="15.75" customHeight="1" x14ac:dyDescent="0.25">
      <c r="A109" s="1"/>
      <c r="B109" s="146"/>
      <c r="C109" s="146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3">
        <v>0</v>
      </c>
    </row>
    <row r="110" spans="1:18" ht="15.75" customHeight="1" x14ac:dyDescent="0.25">
      <c r="A110" s="1"/>
      <c r="B110" s="146"/>
      <c r="C110" s="146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3">
        <v>0</v>
      </c>
    </row>
    <row r="111" spans="1:18" ht="15.75" customHeight="1" x14ac:dyDescent="0.25">
      <c r="A111" s="1"/>
      <c r="B111" s="146"/>
      <c r="C111" s="146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3">
        <v>0</v>
      </c>
    </row>
    <row r="112" spans="1:18" ht="15.75" customHeight="1" x14ac:dyDescent="0.25">
      <c r="A112" s="1"/>
      <c r="B112" s="146"/>
      <c r="C112" s="146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3">
        <v>0</v>
      </c>
    </row>
    <row r="113" spans="1:18" ht="15.75" customHeight="1" x14ac:dyDescent="0.25">
      <c r="A113" s="1"/>
      <c r="B113" s="146"/>
      <c r="C113" s="146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3">
        <v>0</v>
      </c>
    </row>
    <row r="114" spans="1:18" ht="15.75" customHeight="1" x14ac:dyDescent="0.25">
      <c r="A114" s="1"/>
      <c r="B114" s="146"/>
      <c r="C114" s="146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3">
        <v>0</v>
      </c>
    </row>
    <row r="115" spans="1:18" ht="15.75" customHeight="1" x14ac:dyDescent="0.25">
      <c r="A115" s="1"/>
      <c r="B115" s="146"/>
      <c r="C115" s="146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3">
        <v>0</v>
      </c>
    </row>
    <row r="116" spans="1:18" ht="15.75" customHeight="1" x14ac:dyDescent="0.25">
      <c r="A116" s="1"/>
      <c r="B116" s="146"/>
      <c r="C116" s="146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3">
        <v>0</v>
      </c>
    </row>
    <row r="117" spans="1:18" ht="15.75" customHeight="1" x14ac:dyDescent="0.25">
      <c r="A117" s="1"/>
      <c r="B117" s="146"/>
      <c r="C117" s="146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3">
        <v>0</v>
      </c>
    </row>
    <row r="118" spans="1:18" ht="15.75" customHeight="1" x14ac:dyDescent="0.25">
      <c r="A118" s="1"/>
      <c r="B118" s="146"/>
      <c r="C118" s="146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3">
        <v>0</v>
      </c>
    </row>
    <row r="119" spans="1:18" ht="15.75" customHeight="1" x14ac:dyDescent="0.25">
      <c r="A119" s="1"/>
      <c r="B119" s="146"/>
      <c r="C119" s="146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3">
        <v>0</v>
      </c>
    </row>
    <row r="120" spans="1:18" ht="15.75" customHeight="1" x14ac:dyDescent="0.25">
      <c r="A120" s="1"/>
      <c r="B120" s="146"/>
      <c r="C120" s="146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3">
        <v>0</v>
      </c>
    </row>
    <row r="121" spans="1:18" ht="15.75" customHeight="1" x14ac:dyDescent="0.25">
      <c r="A121" s="1"/>
      <c r="B121" s="146"/>
      <c r="C121" s="146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3">
        <v>0</v>
      </c>
    </row>
    <row r="122" spans="1:18" ht="15.75" customHeight="1" x14ac:dyDescent="0.25">
      <c r="A122" s="1"/>
      <c r="B122" s="146"/>
      <c r="C122" s="146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3">
        <v>0</v>
      </c>
    </row>
    <row r="123" spans="1:18" ht="15.75" customHeight="1" x14ac:dyDescent="0.25">
      <c r="A123" s="1"/>
      <c r="B123" s="146"/>
      <c r="C123" s="146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3">
        <v>0</v>
      </c>
    </row>
    <row r="124" spans="1:18" ht="15.75" customHeight="1" x14ac:dyDescent="0.25">
      <c r="A124" s="1"/>
      <c r="B124" s="146"/>
      <c r="C124" s="146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3">
        <v>0</v>
      </c>
    </row>
    <row r="125" spans="1:18" ht="15.75" customHeight="1" x14ac:dyDescent="0.25">
      <c r="A125" s="1"/>
      <c r="B125" s="146"/>
      <c r="C125" s="146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3">
        <v>0</v>
      </c>
    </row>
    <row r="126" spans="1:18" ht="15.75" customHeight="1" x14ac:dyDescent="0.25">
      <c r="A126" s="1"/>
      <c r="B126" s="146"/>
      <c r="C126" s="146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3">
        <v>0</v>
      </c>
    </row>
    <row r="127" spans="1:18" ht="15.75" customHeight="1" x14ac:dyDescent="0.25">
      <c r="A127" s="1"/>
      <c r="B127" s="146"/>
      <c r="C127" s="146"/>
      <c r="D127" s="174"/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3">
        <v>0</v>
      </c>
    </row>
    <row r="128" spans="1:18" ht="15.75" customHeight="1" x14ac:dyDescent="0.25">
      <c r="A128" s="1"/>
      <c r="B128" s="146"/>
      <c r="C128" s="146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3">
        <v>0</v>
      </c>
    </row>
    <row r="129" spans="1:18" ht="15.75" customHeight="1" x14ac:dyDescent="0.25">
      <c r="A129" s="1"/>
      <c r="B129" s="146"/>
      <c r="C129" s="146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3">
        <v>0</v>
      </c>
    </row>
    <row r="130" spans="1:18" ht="15.75" customHeight="1" x14ac:dyDescent="0.25">
      <c r="A130" s="1"/>
      <c r="B130" s="146"/>
      <c r="C130" s="146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3">
        <v>0</v>
      </c>
    </row>
    <row r="131" spans="1:18" ht="15.75" customHeight="1" x14ac:dyDescent="0.25">
      <c r="A131" s="1"/>
      <c r="B131" s="146"/>
      <c r="C131" s="146"/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3">
        <v>0</v>
      </c>
    </row>
    <row r="132" spans="1:18" ht="15.75" customHeight="1" x14ac:dyDescent="0.25">
      <c r="A132" s="1"/>
      <c r="B132" s="146"/>
      <c r="C132" s="146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3">
        <v>0</v>
      </c>
    </row>
    <row r="133" spans="1:18" ht="15.75" customHeight="1" x14ac:dyDescent="0.25">
      <c r="A133" s="1"/>
      <c r="B133" s="146"/>
      <c r="C133" s="146"/>
      <c r="D133" s="174"/>
      <c r="E133" s="174"/>
      <c r="F133" s="174"/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3">
        <v>0</v>
      </c>
    </row>
    <row r="134" spans="1:18" ht="15.75" customHeight="1" x14ac:dyDescent="0.25">
      <c r="A134" s="1"/>
      <c r="B134" s="146"/>
      <c r="C134" s="146"/>
      <c r="D134" s="174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3">
        <v>0</v>
      </c>
    </row>
    <row r="135" spans="1:18" ht="15.75" customHeight="1" x14ac:dyDescent="0.25">
      <c r="A135" s="1"/>
      <c r="B135" s="146"/>
      <c r="C135" s="146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3">
        <v>0</v>
      </c>
    </row>
    <row r="136" spans="1:18" ht="15.75" customHeight="1" x14ac:dyDescent="0.25">
      <c r="A136" s="1"/>
      <c r="B136" s="146"/>
      <c r="C136" s="146"/>
      <c r="D136" s="174"/>
      <c r="E136" s="174"/>
      <c r="F136" s="174"/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3">
        <v>0</v>
      </c>
    </row>
    <row r="137" spans="1:18" ht="15.75" customHeight="1" x14ac:dyDescent="0.25">
      <c r="A137" s="1"/>
      <c r="B137" s="146"/>
      <c r="C137" s="146"/>
      <c r="D137" s="174"/>
      <c r="E137" s="174"/>
      <c r="F137" s="174"/>
      <c r="G137" s="174"/>
      <c r="H137" s="174"/>
      <c r="I137" s="174"/>
      <c r="J137" s="174"/>
      <c r="K137" s="174"/>
      <c r="L137" s="174"/>
      <c r="M137" s="174"/>
      <c r="N137" s="174"/>
      <c r="O137" s="174"/>
      <c r="P137" s="174"/>
      <c r="Q137" s="174"/>
      <c r="R137" s="173">
        <v>0</v>
      </c>
    </row>
    <row r="138" spans="1:18" ht="15.75" customHeight="1" x14ac:dyDescent="0.25">
      <c r="A138" s="1"/>
      <c r="B138" s="146"/>
      <c r="C138" s="146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3">
        <v>0</v>
      </c>
    </row>
    <row r="139" spans="1:18" ht="15.75" customHeight="1" x14ac:dyDescent="0.25">
      <c r="A139" s="1"/>
      <c r="B139" s="146"/>
      <c r="C139" s="146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3">
        <v>0</v>
      </c>
    </row>
    <row r="140" spans="1:18" ht="15.75" customHeight="1" x14ac:dyDescent="0.25">
      <c r="A140" s="1"/>
      <c r="B140" s="146"/>
      <c r="C140" s="146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74"/>
      <c r="O140" s="174"/>
      <c r="P140" s="174"/>
      <c r="Q140" s="174"/>
      <c r="R140" s="173">
        <v>0</v>
      </c>
    </row>
    <row r="141" spans="1:18" ht="15.75" customHeight="1" x14ac:dyDescent="0.25">
      <c r="A141" s="1"/>
      <c r="B141" s="146"/>
      <c r="C141" s="146"/>
      <c r="D141" s="174"/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  <c r="R141" s="173">
        <v>0</v>
      </c>
    </row>
    <row r="142" spans="1:18" ht="15.75" customHeight="1" x14ac:dyDescent="0.25">
      <c r="A142" s="1"/>
      <c r="B142" s="146"/>
      <c r="C142" s="146"/>
      <c r="D142" s="174"/>
      <c r="E142" s="174"/>
      <c r="F142" s="174"/>
      <c r="G142" s="174"/>
      <c r="H142" s="174"/>
      <c r="I142" s="174"/>
      <c r="J142" s="174"/>
      <c r="K142" s="174"/>
      <c r="L142" s="174"/>
      <c r="M142" s="174"/>
      <c r="N142" s="174"/>
      <c r="O142" s="174"/>
      <c r="P142" s="174"/>
      <c r="Q142" s="174"/>
      <c r="R142" s="173">
        <v>0</v>
      </c>
    </row>
    <row r="143" spans="1:18" ht="15.75" customHeight="1" x14ac:dyDescent="0.25">
      <c r="A143" s="1"/>
      <c r="B143" s="146"/>
      <c r="C143" s="146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3">
        <v>0</v>
      </c>
    </row>
    <row r="144" spans="1:18" ht="15.75" customHeight="1" x14ac:dyDescent="0.25">
      <c r="A144" s="1"/>
      <c r="B144" s="146"/>
      <c r="C144" s="146"/>
      <c r="D144" s="174"/>
      <c r="E144" s="174"/>
      <c r="F144" s="174"/>
      <c r="G144" s="174"/>
      <c r="H144" s="174"/>
      <c r="I144" s="174"/>
      <c r="J144" s="174"/>
      <c r="K144" s="174"/>
      <c r="L144" s="174"/>
      <c r="M144" s="174"/>
      <c r="N144" s="174"/>
      <c r="O144" s="174"/>
      <c r="P144" s="174"/>
      <c r="Q144" s="174"/>
      <c r="R144" s="173">
        <v>0</v>
      </c>
    </row>
    <row r="145" spans="1:18" ht="15.75" customHeight="1" x14ac:dyDescent="0.25">
      <c r="A145" s="1"/>
      <c r="B145" s="146"/>
      <c r="C145" s="146"/>
      <c r="D145" s="174"/>
      <c r="E145" s="174"/>
      <c r="F145" s="174"/>
      <c r="G145" s="174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3">
        <v>0</v>
      </c>
    </row>
    <row r="146" spans="1:18" ht="15.75" customHeight="1" x14ac:dyDescent="0.25">
      <c r="A146" s="1"/>
      <c r="B146" s="146"/>
      <c r="C146" s="146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3">
        <v>0</v>
      </c>
    </row>
    <row r="147" spans="1:18" ht="15.75" customHeight="1" x14ac:dyDescent="0.25">
      <c r="A147" s="1"/>
      <c r="B147" s="146"/>
      <c r="C147" s="146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3">
        <v>0</v>
      </c>
    </row>
    <row r="148" spans="1:18" ht="15.75" customHeight="1" x14ac:dyDescent="0.25">
      <c r="A148" s="1"/>
      <c r="B148" s="146"/>
      <c r="C148" s="146"/>
      <c r="D148" s="174"/>
      <c r="E148" s="174"/>
      <c r="F148" s="174"/>
      <c r="G148" s="174"/>
      <c r="H148" s="174"/>
      <c r="I148" s="174"/>
      <c r="J148" s="174"/>
      <c r="K148" s="174"/>
      <c r="L148" s="174"/>
      <c r="M148" s="174"/>
      <c r="N148" s="174"/>
      <c r="O148" s="174"/>
      <c r="P148" s="174"/>
      <c r="Q148" s="174"/>
      <c r="R148" s="173">
        <v>0</v>
      </c>
    </row>
    <row r="149" spans="1:18" ht="15.75" customHeight="1" x14ac:dyDescent="0.25">
      <c r="A149" s="1"/>
      <c r="B149" s="146"/>
      <c r="C149" s="146"/>
      <c r="D149" s="174"/>
      <c r="E149" s="174"/>
      <c r="F149" s="174"/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3">
        <v>0</v>
      </c>
    </row>
    <row r="150" spans="1:18" ht="15.75" customHeight="1" x14ac:dyDescent="0.25">
      <c r="A150" s="1"/>
      <c r="B150" s="146"/>
      <c r="C150" s="146"/>
      <c r="D150" s="174"/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3">
        <v>0</v>
      </c>
    </row>
    <row r="151" spans="1:18" ht="15.75" customHeight="1" x14ac:dyDescent="0.25">
      <c r="A151" s="1"/>
      <c r="B151" s="146"/>
      <c r="C151" s="146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3">
        <v>0</v>
      </c>
    </row>
    <row r="152" spans="1:18" ht="15.75" customHeight="1" x14ac:dyDescent="0.25">
      <c r="A152" s="1"/>
      <c r="B152" s="146"/>
      <c r="C152" s="146"/>
      <c r="D152" s="174"/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3">
        <v>0</v>
      </c>
    </row>
    <row r="153" spans="1:18" ht="15.75" customHeight="1" x14ac:dyDescent="0.25">
      <c r="A153" s="1"/>
      <c r="B153" s="146"/>
      <c r="C153" s="146"/>
      <c r="D153" s="174"/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3">
        <v>0</v>
      </c>
    </row>
    <row r="154" spans="1:18" ht="15.75" customHeight="1" x14ac:dyDescent="0.25">
      <c r="A154" s="1"/>
      <c r="B154" s="146"/>
      <c r="C154" s="146"/>
      <c r="D154" s="174"/>
      <c r="E154" s="174"/>
      <c r="F154" s="174"/>
      <c r="G154" s="174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  <c r="R154" s="173">
        <v>0</v>
      </c>
    </row>
    <row r="155" spans="1:18" ht="15.75" customHeight="1" x14ac:dyDescent="0.25">
      <c r="A155" s="1"/>
      <c r="B155" s="146"/>
      <c r="C155" s="146"/>
      <c r="D155" s="174"/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3">
        <v>0</v>
      </c>
    </row>
    <row r="156" spans="1:18" ht="15.75" customHeight="1" x14ac:dyDescent="0.25">
      <c r="A156" s="1"/>
      <c r="B156" s="146"/>
      <c r="C156" s="146"/>
      <c r="D156" s="174"/>
      <c r="E156" s="174"/>
      <c r="F156" s="174"/>
      <c r="G156" s="1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3">
        <v>0</v>
      </c>
    </row>
    <row r="157" spans="1:18" ht="15.75" customHeight="1" x14ac:dyDescent="0.25">
      <c r="A157" s="1"/>
      <c r="B157" s="146"/>
      <c r="C157" s="146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  <c r="R157" s="173">
        <v>0</v>
      </c>
    </row>
    <row r="158" spans="1:18" ht="15.75" customHeight="1" x14ac:dyDescent="0.25">
      <c r="A158" s="1"/>
      <c r="B158" s="146"/>
      <c r="C158" s="146"/>
      <c r="D158" s="174"/>
      <c r="E158" s="174"/>
      <c r="F158" s="174"/>
      <c r="G158" s="174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  <c r="R158" s="173">
        <v>0</v>
      </c>
    </row>
    <row r="159" spans="1:18" ht="15.75" customHeight="1" x14ac:dyDescent="0.25">
      <c r="A159" s="1"/>
      <c r="B159" s="146"/>
      <c r="C159" s="146"/>
      <c r="D159" s="174"/>
      <c r="E159" s="174"/>
      <c r="F159" s="174"/>
      <c r="G159" s="174"/>
      <c r="H159" s="174"/>
      <c r="I159" s="174"/>
      <c r="J159" s="174"/>
      <c r="K159" s="174"/>
      <c r="L159" s="174"/>
      <c r="M159" s="174"/>
      <c r="N159" s="174"/>
      <c r="O159" s="174"/>
      <c r="P159" s="174"/>
      <c r="Q159" s="174"/>
      <c r="R159" s="173">
        <v>0</v>
      </c>
    </row>
    <row r="160" spans="1:18" ht="15.75" customHeight="1" x14ac:dyDescent="0.25">
      <c r="A160" s="1"/>
      <c r="B160" s="146"/>
      <c r="C160" s="146"/>
      <c r="D160" s="174"/>
      <c r="E160" s="174"/>
      <c r="F160" s="174"/>
      <c r="G160" s="174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  <c r="R160" s="173">
        <v>0</v>
      </c>
    </row>
    <row r="161" spans="1:18" ht="15.75" customHeight="1" x14ac:dyDescent="0.25">
      <c r="A161" s="1"/>
      <c r="B161" s="146"/>
      <c r="C161" s="146"/>
      <c r="D161" s="174"/>
      <c r="E161" s="174"/>
      <c r="F161" s="174"/>
      <c r="G161" s="174"/>
      <c r="H161" s="174"/>
      <c r="I161" s="174"/>
      <c r="J161" s="174"/>
      <c r="K161" s="174"/>
      <c r="L161" s="174"/>
      <c r="M161" s="174"/>
      <c r="N161" s="174"/>
      <c r="O161" s="174"/>
      <c r="P161" s="174"/>
      <c r="Q161" s="174"/>
      <c r="R161" s="173">
        <v>0</v>
      </c>
    </row>
    <row r="162" spans="1:18" ht="15.75" customHeight="1" x14ac:dyDescent="0.25">
      <c r="A162" s="1"/>
      <c r="B162" s="146"/>
      <c r="C162" s="146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3">
        <v>0</v>
      </c>
    </row>
    <row r="163" spans="1:18" ht="15.75" customHeight="1" x14ac:dyDescent="0.25">
      <c r="A163" s="1"/>
      <c r="B163" s="146"/>
      <c r="C163" s="146"/>
      <c r="D163" s="174"/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  <c r="R163" s="173">
        <v>0</v>
      </c>
    </row>
    <row r="164" spans="1:18" ht="15.75" customHeight="1" x14ac:dyDescent="0.25">
      <c r="A164" s="1"/>
      <c r="B164" s="146"/>
      <c r="C164" s="146"/>
      <c r="D164" s="174"/>
      <c r="E164" s="174"/>
      <c r="F164" s="174"/>
      <c r="G164" s="174"/>
      <c r="H164" s="174"/>
      <c r="I164" s="174"/>
      <c r="J164" s="174"/>
      <c r="K164" s="174"/>
      <c r="L164" s="174"/>
      <c r="M164" s="174"/>
      <c r="N164" s="174"/>
      <c r="O164" s="174"/>
      <c r="P164" s="174"/>
      <c r="Q164" s="174"/>
      <c r="R164" s="173">
        <v>0</v>
      </c>
    </row>
    <row r="165" spans="1:18" ht="15.75" customHeight="1" x14ac:dyDescent="0.25">
      <c r="A165" s="1"/>
      <c r="B165" s="146"/>
      <c r="C165" s="146"/>
      <c r="D165" s="174"/>
      <c r="E165" s="174"/>
      <c r="F165" s="174"/>
      <c r="G165" s="174"/>
      <c r="H165" s="174"/>
      <c r="I165" s="174"/>
      <c r="J165" s="174"/>
      <c r="K165" s="174"/>
      <c r="L165" s="174"/>
      <c r="M165" s="174"/>
      <c r="N165" s="174"/>
      <c r="O165" s="174"/>
      <c r="P165" s="174"/>
      <c r="Q165" s="174"/>
      <c r="R165" s="173">
        <v>0</v>
      </c>
    </row>
    <row r="166" spans="1:18" ht="15.75" customHeight="1" x14ac:dyDescent="0.25">
      <c r="A166" s="1"/>
      <c r="B166" s="146"/>
      <c r="C166" s="146"/>
      <c r="D166" s="174"/>
      <c r="E166" s="174"/>
      <c r="F166" s="174"/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3">
        <v>0</v>
      </c>
    </row>
    <row r="167" spans="1:18" ht="15.75" customHeight="1" x14ac:dyDescent="0.25">
      <c r="A167" s="1"/>
      <c r="B167" s="146"/>
      <c r="C167" s="146"/>
      <c r="D167" s="174"/>
      <c r="E167" s="174"/>
      <c r="F167" s="174"/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3">
        <v>0</v>
      </c>
    </row>
    <row r="168" spans="1:18" ht="15.75" customHeight="1" x14ac:dyDescent="0.25">
      <c r="A168" s="1"/>
      <c r="B168" s="146"/>
      <c r="C168" s="146"/>
      <c r="D168" s="174"/>
      <c r="E168" s="174"/>
      <c r="F168" s="174"/>
      <c r="G168" s="174"/>
      <c r="H168" s="174"/>
      <c r="I168" s="174"/>
      <c r="J168" s="174"/>
      <c r="K168" s="174"/>
      <c r="L168" s="174"/>
      <c r="M168" s="174"/>
      <c r="N168" s="174"/>
      <c r="O168" s="174"/>
      <c r="P168" s="174"/>
      <c r="Q168" s="174"/>
      <c r="R168" s="173">
        <v>0</v>
      </c>
    </row>
    <row r="169" spans="1:18" ht="15.75" customHeight="1" x14ac:dyDescent="0.25">
      <c r="A169" s="1"/>
      <c r="B169" s="146"/>
      <c r="C169" s="146"/>
      <c r="D169" s="174"/>
      <c r="E169" s="174"/>
      <c r="F169" s="174"/>
      <c r="G169" s="174"/>
      <c r="H169" s="174"/>
      <c r="I169" s="174"/>
      <c r="J169" s="174"/>
      <c r="K169" s="174"/>
      <c r="L169" s="174"/>
      <c r="M169" s="174"/>
      <c r="N169" s="174"/>
      <c r="O169" s="174"/>
      <c r="P169" s="174"/>
      <c r="Q169" s="174"/>
      <c r="R169" s="173">
        <v>0</v>
      </c>
    </row>
    <row r="170" spans="1:18" ht="15.75" customHeight="1" x14ac:dyDescent="0.25">
      <c r="A170" s="1"/>
      <c r="B170" s="146"/>
      <c r="C170" s="146"/>
      <c r="D170" s="174"/>
      <c r="E170" s="174"/>
      <c r="F170" s="174"/>
      <c r="G170" s="174"/>
      <c r="H170" s="174"/>
      <c r="I170" s="174"/>
      <c r="J170" s="174"/>
      <c r="K170" s="174"/>
      <c r="L170" s="174"/>
      <c r="M170" s="174"/>
      <c r="N170" s="174"/>
      <c r="O170" s="174"/>
      <c r="P170" s="174"/>
      <c r="Q170" s="174"/>
      <c r="R170" s="173">
        <v>0</v>
      </c>
    </row>
    <row r="171" spans="1:18" ht="15.75" customHeight="1" x14ac:dyDescent="0.25">
      <c r="A171" s="1"/>
      <c r="B171" s="146"/>
      <c r="C171" s="146"/>
      <c r="D171" s="174"/>
      <c r="E171" s="174"/>
      <c r="F171" s="174"/>
      <c r="G171" s="174"/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3">
        <v>0</v>
      </c>
    </row>
    <row r="172" spans="1:18" ht="15.75" customHeight="1" x14ac:dyDescent="0.25">
      <c r="A172" s="1"/>
      <c r="B172" s="146"/>
      <c r="C172" s="146"/>
      <c r="D172" s="174"/>
      <c r="E172" s="174"/>
      <c r="F172" s="174"/>
      <c r="G172" s="174"/>
      <c r="H172" s="174"/>
      <c r="I172" s="174"/>
      <c r="J172" s="174"/>
      <c r="K172" s="174"/>
      <c r="L172" s="174"/>
      <c r="M172" s="174"/>
      <c r="N172" s="174"/>
      <c r="O172" s="174"/>
      <c r="P172" s="174"/>
      <c r="Q172" s="174"/>
      <c r="R172" s="173">
        <v>0</v>
      </c>
    </row>
    <row r="173" spans="1:18" ht="15.75" customHeight="1" x14ac:dyDescent="0.25">
      <c r="A173" s="1"/>
      <c r="B173" s="146"/>
      <c r="C173" s="146"/>
      <c r="D173" s="174"/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3">
        <v>0</v>
      </c>
    </row>
    <row r="174" spans="1:18" ht="15.75" customHeight="1" x14ac:dyDescent="0.25">
      <c r="A174" s="1"/>
      <c r="B174" s="146"/>
      <c r="C174" s="146"/>
      <c r="D174" s="174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3">
        <v>0</v>
      </c>
    </row>
    <row r="175" spans="1:18" ht="15.75" customHeight="1" x14ac:dyDescent="0.25">
      <c r="A175" s="1"/>
      <c r="B175" s="146"/>
      <c r="C175" s="146"/>
      <c r="D175" s="174"/>
      <c r="E175" s="174"/>
      <c r="F175" s="174"/>
      <c r="G175" s="174"/>
      <c r="H175" s="174"/>
      <c r="I175" s="174"/>
      <c r="J175" s="174"/>
      <c r="K175" s="174"/>
      <c r="L175" s="174"/>
      <c r="M175" s="174"/>
      <c r="N175" s="174"/>
      <c r="O175" s="174"/>
      <c r="P175" s="174"/>
      <c r="Q175" s="174"/>
      <c r="R175" s="173">
        <v>0</v>
      </c>
    </row>
    <row r="176" spans="1:18" ht="15.75" customHeight="1" x14ac:dyDescent="0.25">
      <c r="A176" s="1"/>
      <c r="B176" s="146"/>
      <c r="C176" s="146"/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3">
        <v>0</v>
      </c>
    </row>
    <row r="177" spans="1:18" ht="15.75" customHeight="1" x14ac:dyDescent="0.25">
      <c r="A177" s="1"/>
      <c r="B177" s="146"/>
      <c r="C177" s="146"/>
      <c r="D177" s="174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3">
        <v>0</v>
      </c>
    </row>
    <row r="178" spans="1:18" ht="15.75" customHeight="1" x14ac:dyDescent="0.25">
      <c r="A178" s="1"/>
      <c r="B178" s="146"/>
      <c r="C178" s="146"/>
      <c r="D178" s="174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3">
        <v>0</v>
      </c>
    </row>
    <row r="179" spans="1:18" ht="15.75" customHeight="1" x14ac:dyDescent="0.25">
      <c r="A179" s="1"/>
      <c r="B179" s="146"/>
      <c r="C179" s="146"/>
      <c r="D179" s="174"/>
      <c r="E179" s="174"/>
      <c r="F179" s="174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3">
        <v>0</v>
      </c>
    </row>
    <row r="180" spans="1:18" ht="15.75" customHeight="1" x14ac:dyDescent="0.25">
      <c r="A180" s="1"/>
      <c r="B180" s="146"/>
      <c r="C180" s="146"/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3">
        <v>0</v>
      </c>
    </row>
    <row r="181" spans="1:18" ht="15.75" customHeight="1" x14ac:dyDescent="0.25">
      <c r="A181" s="1"/>
      <c r="B181" s="146"/>
      <c r="C181" s="146"/>
      <c r="D181" s="174"/>
      <c r="E181" s="174"/>
      <c r="F181" s="174"/>
      <c r="G181" s="174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3">
        <v>0</v>
      </c>
    </row>
    <row r="182" spans="1:18" ht="15.75" customHeight="1" x14ac:dyDescent="0.25">
      <c r="A182" s="1"/>
      <c r="B182" s="146"/>
      <c r="C182" s="146"/>
      <c r="D182" s="174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3">
        <v>0</v>
      </c>
    </row>
    <row r="183" spans="1:18" ht="15.75" customHeight="1" x14ac:dyDescent="0.25">
      <c r="A183" s="1"/>
      <c r="B183" s="146"/>
      <c r="C183" s="146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3">
        <v>0</v>
      </c>
    </row>
    <row r="184" spans="1:18" ht="15.75" customHeight="1" x14ac:dyDescent="0.25">
      <c r="A184" s="1"/>
      <c r="B184" s="146"/>
      <c r="C184" s="146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3">
        <v>0</v>
      </c>
    </row>
    <row r="185" spans="1:18" ht="15.75" customHeight="1" x14ac:dyDescent="0.25">
      <c r="A185" s="1"/>
      <c r="B185" s="146"/>
      <c r="C185" s="146"/>
      <c r="D185" s="174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73">
        <v>0</v>
      </c>
    </row>
    <row r="186" spans="1:18" ht="15.75" customHeight="1" x14ac:dyDescent="0.25">
      <c r="A186" s="1"/>
      <c r="B186" s="146"/>
      <c r="C186" s="146"/>
      <c r="D186" s="174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73">
        <v>0</v>
      </c>
    </row>
    <row r="187" spans="1:18" ht="15.75" customHeight="1" x14ac:dyDescent="0.25">
      <c r="A187" s="1"/>
      <c r="B187" s="146"/>
      <c r="C187" s="146"/>
      <c r="D187" s="172"/>
      <c r="E187" s="172"/>
      <c r="F187" s="172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3">
        <v>0</v>
      </c>
    </row>
    <row r="188" spans="1:18" ht="15.75" customHeight="1" x14ac:dyDescent="0.25">
      <c r="A188" s="1"/>
      <c r="B188" s="146"/>
      <c r="C188" s="146"/>
      <c r="D188" s="172"/>
      <c r="E188" s="172"/>
      <c r="F188" s="172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3">
        <v>0</v>
      </c>
    </row>
    <row r="189" spans="1:18" ht="15.75" customHeight="1" x14ac:dyDescent="0.25">
      <c r="A189" s="1"/>
      <c r="B189" s="146"/>
      <c r="C189" s="146"/>
      <c r="D189" s="172"/>
      <c r="E189" s="172"/>
      <c r="F189" s="172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3">
        <v>0</v>
      </c>
    </row>
    <row r="190" spans="1:18" ht="15.75" customHeight="1" x14ac:dyDescent="0.25">
      <c r="A190" s="1"/>
      <c r="B190" s="146"/>
      <c r="C190" s="146"/>
      <c r="D190" s="172"/>
      <c r="E190" s="172"/>
      <c r="F190" s="172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3">
        <v>0</v>
      </c>
    </row>
    <row r="191" spans="1:18" ht="15.75" customHeight="1" x14ac:dyDescent="0.25">
      <c r="A191" s="1"/>
      <c r="B191" s="146"/>
      <c r="C191" s="146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3">
        <v>0</v>
      </c>
    </row>
    <row r="192" spans="1:18" ht="15.75" customHeight="1" x14ac:dyDescent="0.25">
      <c r="A192" s="1"/>
      <c r="B192" s="146"/>
      <c r="C192" s="146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3">
        <v>0</v>
      </c>
    </row>
    <row r="193" spans="1:18" ht="15.75" customHeight="1" x14ac:dyDescent="0.25">
      <c r="A193" s="1"/>
      <c r="B193" s="146"/>
      <c r="C193" s="146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3">
        <v>0</v>
      </c>
    </row>
    <row r="194" spans="1:18" ht="15.75" customHeight="1" x14ac:dyDescent="0.25">
      <c r="A194" s="1"/>
      <c r="B194" s="146"/>
      <c r="C194" s="146"/>
      <c r="D194" s="172"/>
      <c r="E194" s="172"/>
      <c r="F194" s="172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3">
        <v>0</v>
      </c>
    </row>
    <row r="195" spans="1:18" ht="15.75" customHeight="1" x14ac:dyDescent="0.25">
      <c r="A195" s="1"/>
      <c r="B195" s="146"/>
      <c r="C195" s="146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3">
        <v>0</v>
      </c>
    </row>
    <row r="196" spans="1:18" ht="15.75" customHeight="1" x14ac:dyDescent="0.25">
      <c r="A196" s="1"/>
      <c r="B196" s="146"/>
      <c r="C196" s="146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3">
        <v>0</v>
      </c>
    </row>
    <row r="197" spans="1:18" ht="15.75" customHeight="1" x14ac:dyDescent="0.25">
      <c r="A197" s="1"/>
      <c r="B197" s="146"/>
      <c r="C197" s="146"/>
      <c r="D197" s="172"/>
      <c r="E197" s="172"/>
      <c r="F197" s="172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3">
        <v>0</v>
      </c>
    </row>
    <row r="198" spans="1:18" ht="15.75" customHeight="1" x14ac:dyDescent="0.25">
      <c r="A198" s="1"/>
      <c r="B198" s="146"/>
      <c r="C198" s="146"/>
      <c r="D198" s="172"/>
      <c r="E198" s="172"/>
      <c r="F198" s="172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3">
        <v>0</v>
      </c>
    </row>
    <row r="199" spans="1:18" ht="15.75" customHeight="1" x14ac:dyDescent="0.25">
      <c r="A199" s="1"/>
      <c r="B199" s="146"/>
      <c r="C199" s="146"/>
      <c r="D199" s="172"/>
      <c r="E199" s="172"/>
      <c r="F199" s="172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3">
        <v>0</v>
      </c>
    </row>
    <row r="200" spans="1:18" ht="15.75" customHeight="1" x14ac:dyDescent="0.25">
      <c r="A200" s="1"/>
      <c r="B200" s="146"/>
      <c r="C200" s="146"/>
      <c r="D200" s="172"/>
      <c r="E200" s="172"/>
      <c r="F200" s="172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3">
        <v>0</v>
      </c>
    </row>
    <row r="201" spans="1:18" ht="15.75" customHeight="1" x14ac:dyDescent="0.25">
      <c r="A201" s="1"/>
      <c r="B201" s="146"/>
      <c r="C201" s="146"/>
      <c r="D201" s="172"/>
      <c r="E201" s="172"/>
      <c r="F201" s="172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3">
        <v>0</v>
      </c>
    </row>
    <row r="202" spans="1:18" ht="15.75" customHeight="1" x14ac:dyDescent="0.25">
      <c r="A202" s="1"/>
      <c r="B202" s="146"/>
      <c r="C202" s="146"/>
      <c r="D202" s="172"/>
      <c r="E202" s="172"/>
      <c r="F202" s="172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3">
        <v>0</v>
      </c>
    </row>
    <row r="203" spans="1:18" ht="15.75" customHeight="1" x14ac:dyDescent="0.25">
      <c r="A203" s="1"/>
      <c r="B203" s="146"/>
      <c r="C203" s="146"/>
      <c r="D203" s="172"/>
      <c r="E203" s="172"/>
      <c r="F203" s="172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3">
        <v>0</v>
      </c>
    </row>
    <row r="204" spans="1:18" ht="15.75" customHeight="1" x14ac:dyDescent="0.25">
      <c r="A204" s="1"/>
      <c r="B204" s="146"/>
      <c r="C204" s="146"/>
      <c r="D204" s="172"/>
      <c r="E204" s="172"/>
      <c r="F204" s="172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3">
        <v>0</v>
      </c>
    </row>
    <row r="205" spans="1:18" ht="15.75" customHeight="1" x14ac:dyDescent="0.25">
      <c r="A205" s="1"/>
      <c r="B205" s="146"/>
      <c r="C205" s="146"/>
      <c r="D205" s="172"/>
      <c r="E205" s="172"/>
      <c r="F205" s="172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3">
        <v>0</v>
      </c>
    </row>
    <row r="206" spans="1:18" ht="15.75" customHeight="1" x14ac:dyDescent="0.25">
      <c r="A206" s="1"/>
      <c r="B206" s="146"/>
      <c r="C206" s="146"/>
      <c r="D206" s="172"/>
      <c r="E206" s="172"/>
      <c r="F206" s="172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3">
        <v>0</v>
      </c>
    </row>
    <row r="207" spans="1:18" ht="15.75" customHeight="1" x14ac:dyDescent="0.25">
      <c r="A207" s="1"/>
      <c r="B207" s="146"/>
      <c r="C207" s="146"/>
      <c r="D207" s="172"/>
      <c r="E207" s="172"/>
      <c r="F207" s="172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3">
        <v>0</v>
      </c>
    </row>
    <row r="208" spans="1:18" ht="15.75" customHeight="1" x14ac:dyDescent="0.25">
      <c r="A208" s="1"/>
      <c r="B208" s="146"/>
      <c r="C208" s="146"/>
      <c r="D208" s="172"/>
      <c r="E208" s="172"/>
      <c r="F208" s="172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3">
        <v>0</v>
      </c>
    </row>
    <row r="209" spans="1:18" ht="15.75" customHeight="1" x14ac:dyDescent="0.25">
      <c r="A209" s="1"/>
      <c r="B209" s="146"/>
      <c r="C209" s="146"/>
      <c r="D209" s="172"/>
      <c r="E209" s="172"/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3">
        <v>0</v>
      </c>
    </row>
    <row r="210" spans="1:18" ht="15.75" customHeight="1" x14ac:dyDescent="0.25">
      <c r="A210" s="1"/>
      <c r="B210" s="146"/>
      <c r="C210" s="146"/>
      <c r="D210" s="172"/>
      <c r="E210" s="172"/>
      <c r="F210" s="172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3">
        <v>0</v>
      </c>
    </row>
    <row r="211" spans="1:18" ht="15.75" customHeight="1" x14ac:dyDescent="0.25">
      <c r="A211" s="1"/>
      <c r="B211" s="146"/>
      <c r="C211" s="146"/>
      <c r="D211" s="17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3">
        <v>0</v>
      </c>
    </row>
    <row r="212" spans="1:18" ht="15.75" customHeight="1" x14ac:dyDescent="0.25">
      <c r="A212" s="1"/>
      <c r="B212" s="146"/>
      <c r="C212" s="146"/>
      <c r="D212" s="172"/>
      <c r="E212" s="172"/>
      <c r="F212" s="172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3">
        <v>0</v>
      </c>
    </row>
    <row r="213" spans="1:18" ht="15.75" customHeight="1" x14ac:dyDescent="0.25">
      <c r="A213" s="1"/>
      <c r="B213" s="146"/>
      <c r="C213" s="146"/>
      <c r="D213" s="172"/>
      <c r="E213" s="172"/>
      <c r="F213" s="172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3">
        <v>0</v>
      </c>
    </row>
    <row r="214" spans="1:18" ht="15.75" customHeight="1" x14ac:dyDescent="0.25">
      <c r="A214" s="1"/>
      <c r="B214" s="146"/>
      <c r="C214" s="146"/>
      <c r="D214" s="174"/>
      <c r="E214" s="174"/>
      <c r="F214" s="174"/>
      <c r="G214" s="174"/>
      <c r="H214" s="174"/>
      <c r="I214" s="174"/>
      <c r="J214" s="174"/>
      <c r="K214" s="174"/>
      <c r="L214" s="174"/>
      <c r="M214" s="174"/>
      <c r="N214" s="174"/>
      <c r="O214" s="174"/>
      <c r="P214" s="174"/>
      <c r="Q214" s="174"/>
      <c r="R214" s="173">
        <v>0</v>
      </c>
    </row>
    <row r="215" spans="1:18" ht="15.75" customHeight="1" x14ac:dyDescent="0.25">
      <c r="A215" s="1"/>
      <c r="B215" s="146"/>
      <c r="C215" s="146"/>
      <c r="D215" s="174"/>
      <c r="E215" s="174"/>
      <c r="F215" s="174"/>
      <c r="G215" s="174"/>
      <c r="H215" s="174"/>
      <c r="I215" s="174"/>
      <c r="J215" s="174"/>
      <c r="K215" s="174"/>
      <c r="L215" s="174"/>
      <c r="M215" s="174"/>
      <c r="N215" s="174"/>
      <c r="O215" s="174"/>
      <c r="P215" s="174"/>
      <c r="Q215" s="174"/>
      <c r="R215" s="173">
        <v>0</v>
      </c>
    </row>
    <row r="216" spans="1:18" ht="15.75" customHeight="1" x14ac:dyDescent="0.25">
      <c r="A216" s="1"/>
      <c r="B216" s="146"/>
      <c r="C216" s="146"/>
      <c r="D216" s="174"/>
      <c r="E216" s="174"/>
      <c r="F216" s="174"/>
      <c r="G216" s="174"/>
      <c r="H216" s="174"/>
      <c r="I216" s="174"/>
      <c r="J216" s="174"/>
      <c r="K216" s="174"/>
      <c r="L216" s="174"/>
      <c r="M216" s="174"/>
      <c r="N216" s="174"/>
      <c r="O216" s="174"/>
      <c r="P216" s="174"/>
      <c r="Q216" s="174"/>
      <c r="R216" s="173">
        <v>0</v>
      </c>
    </row>
    <row r="217" spans="1:18" ht="15.75" customHeight="1" x14ac:dyDescent="0.25">
      <c r="A217" s="1"/>
      <c r="B217" s="146"/>
      <c r="C217" s="146"/>
      <c r="D217" s="174"/>
      <c r="E217" s="174"/>
      <c r="F217" s="174"/>
      <c r="G217" s="174"/>
      <c r="H217" s="174"/>
      <c r="I217" s="174"/>
      <c r="J217" s="174"/>
      <c r="K217" s="174"/>
      <c r="L217" s="174"/>
      <c r="M217" s="174"/>
      <c r="N217" s="174"/>
      <c r="O217" s="174"/>
      <c r="P217" s="174"/>
      <c r="Q217" s="174"/>
      <c r="R217" s="173">
        <v>0</v>
      </c>
    </row>
    <row r="218" spans="1:18" ht="15.75" customHeight="1" x14ac:dyDescent="0.25">
      <c r="A218" s="1"/>
      <c r="B218" s="146"/>
      <c r="C218" s="146"/>
      <c r="D218" s="174"/>
      <c r="E218" s="174"/>
      <c r="F218" s="174"/>
      <c r="G218" s="174"/>
      <c r="H218" s="174"/>
      <c r="I218" s="174"/>
      <c r="J218" s="174"/>
      <c r="K218" s="174"/>
      <c r="L218" s="174"/>
      <c r="M218" s="174"/>
      <c r="N218" s="174"/>
      <c r="O218" s="174"/>
      <c r="P218" s="174"/>
      <c r="Q218" s="174"/>
      <c r="R218" s="173">
        <v>0</v>
      </c>
    </row>
    <row r="219" spans="1:18" ht="15.75" customHeight="1" x14ac:dyDescent="0.25">
      <c r="A219" s="1"/>
      <c r="B219" s="146"/>
      <c r="C219" s="146"/>
      <c r="D219" s="172"/>
      <c r="E219" s="172"/>
      <c r="F219" s="172"/>
      <c r="G219" s="172"/>
      <c r="H219" s="172"/>
      <c r="I219" s="172"/>
      <c r="J219" s="172"/>
      <c r="K219" s="172"/>
      <c r="L219" s="172"/>
      <c r="M219" s="172"/>
      <c r="N219" s="172"/>
      <c r="O219" s="172"/>
      <c r="P219" s="172"/>
      <c r="Q219" s="172"/>
      <c r="R219" s="173">
        <v>0</v>
      </c>
    </row>
    <row r="220" spans="1:18" ht="15.75" customHeight="1" x14ac:dyDescent="0.25">
      <c r="A220" s="1"/>
      <c r="B220" s="146"/>
      <c r="C220" s="146"/>
      <c r="D220" s="172"/>
      <c r="E220" s="172"/>
      <c r="F220" s="172"/>
      <c r="G220" s="172"/>
      <c r="H220" s="172"/>
      <c r="I220" s="172"/>
      <c r="J220" s="172"/>
      <c r="K220" s="172"/>
      <c r="L220" s="172"/>
      <c r="M220" s="172"/>
      <c r="N220" s="172"/>
      <c r="O220" s="172"/>
      <c r="P220" s="172"/>
      <c r="Q220" s="172"/>
      <c r="R220" s="173">
        <v>0</v>
      </c>
    </row>
    <row r="221" spans="1:18" ht="15.75" customHeight="1" x14ac:dyDescent="0.25">
      <c r="A221" s="1"/>
      <c r="B221" s="146"/>
      <c r="C221" s="146"/>
      <c r="D221" s="172"/>
      <c r="E221" s="172"/>
      <c r="F221" s="172"/>
      <c r="G221" s="172"/>
      <c r="H221" s="172"/>
      <c r="I221" s="172"/>
      <c r="J221" s="172"/>
      <c r="K221" s="172"/>
      <c r="L221" s="172"/>
      <c r="M221" s="172"/>
      <c r="N221" s="172"/>
      <c r="O221" s="172"/>
      <c r="P221" s="172"/>
      <c r="Q221" s="172"/>
      <c r="R221" s="173">
        <v>0</v>
      </c>
    </row>
    <row r="222" spans="1:18" ht="15.75" customHeight="1" x14ac:dyDescent="0.25">
      <c r="A222" s="1"/>
      <c r="B222" s="146"/>
      <c r="C222" s="146"/>
      <c r="D222" s="174"/>
      <c r="E222" s="174"/>
      <c r="F222" s="174"/>
      <c r="G222" s="174"/>
      <c r="H222" s="174"/>
      <c r="I222" s="174"/>
      <c r="J222" s="174"/>
      <c r="K222" s="174"/>
      <c r="L222" s="174"/>
      <c r="M222" s="174"/>
      <c r="N222" s="174"/>
      <c r="O222" s="174"/>
      <c r="P222" s="174"/>
      <c r="Q222" s="174"/>
      <c r="R222" s="173">
        <v>0</v>
      </c>
    </row>
    <row r="223" spans="1:18" ht="15.75" customHeight="1" x14ac:dyDescent="0.25">
      <c r="A223" s="1"/>
      <c r="B223" s="146"/>
      <c r="C223" s="146"/>
      <c r="D223" s="172"/>
      <c r="E223" s="172"/>
      <c r="F223" s="172"/>
      <c r="G223" s="172"/>
      <c r="H223" s="172"/>
      <c r="I223" s="172"/>
      <c r="J223" s="172"/>
      <c r="K223" s="172"/>
      <c r="L223" s="172"/>
      <c r="M223" s="172"/>
      <c r="N223" s="172"/>
      <c r="O223" s="172"/>
      <c r="P223" s="172"/>
      <c r="Q223" s="172"/>
      <c r="R223" s="173">
        <v>0</v>
      </c>
    </row>
    <row r="224" spans="1:18" ht="15.75" customHeight="1" x14ac:dyDescent="0.25">
      <c r="A224" s="1"/>
      <c r="B224" s="146"/>
      <c r="C224" s="146"/>
      <c r="D224" s="172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173">
        <v>0</v>
      </c>
    </row>
    <row r="225" spans="1:18" ht="15.75" customHeight="1" x14ac:dyDescent="0.25">
      <c r="A225" s="1"/>
      <c r="B225" s="146"/>
      <c r="C225" s="146"/>
      <c r="D225" s="172"/>
      <c r="E225" s="172"/>
      <c r="F225" s="172"/>
      <c r="G225" s="172"/>
      <c r="H225" s="172"/>
      <c r="I225" s="172"/>
      <c r="J225" s="172"/>
      <c r="K225" s="172"/>
      <c r="L225" s="172"/>
      <c r="M225" s="172"/>
      <c r="N225" s="172"/>
      <c r="O225" s="172"/>
      <c r="P225" s="172"/>
      <c r="Q225" s="172"/>
      <c r="R225" s="173">
        <v>0</v>
      </c>
    </row>
    <row r="226" spans="1:18" ht="15.75" customHeight="1" x14ac:dyDescent="0.25">
      <c r="A226" s="1"/>
      <c r="B226" s="146"/>
      <c r="C226" s="146"/>
      <c r="D226" s="172"/>
      <c r="E226" s="172"/>
      <c r="F226" s="172"/>
      <c r="G226" s="172"/>
      <c r="H226" s="172"/>
      <c r="I226" s="172"/>
      <c r="J226" s="172"/>
      <c r="K226" s="172"/>
      <c r="L226" s="172"/>
      <c r="M226" s="172"/>
      <c r="N226" s="172"/>
      <c r="O226" s="172"/>
      <c r="P226" s="172"/>
      <c r="Q226" s="172"/>
      <c r="R226" s="173">
        <v>0</v>
      </c>
    </row>
    <row r="227" spans="1:18" ht="15.75" customHeight="1" x14ac:dyDescent="0.25">
      <c r="A227" s="1"/>
      <c r="B227" s="146"/>
      <c r="C227" s="146"/>
      <c r="D227" s="172"/>
      <c r="E227" s="172"/>
      <c r="F227" s="172"/>
      <c r="G227" s="172"/>
      <c r="H227" s="172"/>
      <c r="I227" s="172"/>
      <c r="J227" s="172"/>
      <c r="K227" s="172"/>
      <c r="L227" s="172"/>
      <c r="M227" s="172"/>
      <c r="N227" s="172"/>
      <c r="O227" s="172"/>
      <c r="P227" s="172"/>
      <c r="Q227" s="172"/>
      <c r="R227" s="173">
        <v>0</v>
      </c>
    </row>
    <row r="228" spans="1:18" ht="15.75" customHeight="1" x14ac:dyDescent="0.25">
      <c r="A228" s="1"/>
      <c r="B228" s="146"/>
      <c r="C228" s="146"/>
      <c r="D228" s="172"/>
      <c r="E228" s="172"/>
      <c r="F228" s="172"/>
      <c r="G228" s="172"/>
      <c r="H228" s="172"/>
      <c r="I228" s="172"/>
      <c r="J228" s="172"/>
      <c r="K228" s="172"/>
      <c r="L228" s="172"/>
      <c r="M228" s="172"/>
      <c r="N228" s="172"/>
      <c r="O228" s="172"/>
      <c r="P228" s="172"/>
      <c r="Q228" s="172"/>
      <c r="R228" s="173">
        <v>0</v>
      </c>
    </row>
    <row r="229" spans="1:18" ht="15.75" customHeight="1" x14ac:dyDescent="0.25">
      <c r="A229" s="1"/>
      <c r="B229" s="146"/>
      <c r="C229" s="146"/>
      <c r="D229" s="172"/>
      <c r="E229" s="172"/>
      <c r="F229" s="172"/>
      <c r="G229" s="172"/>
      <c r="H229" s="172"/>
      <c r="I229" s="172"/>
      <c r="J229" s="172"/>
      <c r="K229" s="172"/>
      <c r="L229" s="172"/>
      <c r="M229" s="172"/>
      <c r="N229" s="172"/>
      <c r="O229" s="172"/>
      <c r="P229" s="172"/>
      <c r="Q229" s="172"/>
      <c r="R229" s="173">
        <v>0</v>
      </c>
    </row>
    <row r="230" spans="1:18" ht="15.75" customHeight="1" x14ac:dyDescent="0.25">
      <c r="A230" s="1"/>
      <c r="B230" s="146"/>
      <c r="C230" s="146"/>
      <c r="D230" s="172"/>
      <c r="E230" s="172"/>
      <c r="F230" s="172"/>
      <c r="G230" s="172"/>
      <c r="H230" s="172"/>
      <c r="I230" s="172"/>
      <c r="J230" s="172"/>
      <c r="K230" s="172"/>
      <c r="L230" s="172"/>
      <c r="M230" s="172"/>
      <c r="N230" s="172"/>
      <c r="O230" s="172"/>
      <c r="P230" s="172"/>
      <c r="Q230" s="172"/>
      <c r="R230" s="173">
        <v>0</v>
      </c>
    </row>
    <row r="231" spans="1:18" ht="15.75" customHeight="1" x14ac:dyDescent="0.25">
      <c r="A231" s="1"/>
      <c r="B231" s="146"/>
      <c r="C231" s="146"/>
      <c r="D231" s="172"/>
      <c r="E231" s="172"/>
      <c r="F231" s="172"/>
      <c r="G231" s="172"/>
      <c r="H231" s="172"/>
      <c r="I231" s="172"/>
      <c r="J231" s="172"/>
      <c r="K231" s="172"/>
      <c r="L231" s="172"/>
      <c r="M231" s="172"/>
      <c r="N231" s="172"/>
      <c r="O231" s="172"/>
      <c r="P231" s="172"/>
      <c r="Q231" s="172"/>
      <c r="R231" s="173">
        <v>0</v>
      </c>
    </row>
    <row r="232" spans="1:18" ht="15.75" customHeight="1" x14ac:dyDescent="0.25">
      <c r="A232" s="1"/>
      <c r="B232" s="167"/>
      <c r="C232" s="167"/>
      <c r="D232" s="182"/>
      <c r="E232" s="167"/>
      <c r="F232" s="167"/>
      <c r="G232" s="167"/>
      <c r="H232" s="167"/>
      <c r="I232" s="167"/>
      <c r="J232" s="167"/>
      <c r="K232" s="167"/>
      <c r="L232" s="167"/>
      <c r="M232" s="167"/>
      <c r="N232" s="167"/>
      <c r="O232" s="594" t="s">
        <v>83</v>
      </c>
      <c r="P232" s="594"/>
      <c r="Q232" s="594"/>
      <c r="R232" s="599">
        <f>SUM(R7:R231)</f>
        <v>0</v>
      </c>
    </row>
    <row r="233" spans="1:18" ht="15.75" customHeight="1" x14ac:dyDescent="0.25">
      <c r="A233" s="1"/>
      <c r="B233" s="183" t="s">
        <v>173</v>
      </c>
      <c r="C233" s="178"/>
      <c r="D233" s="184"/>
      <c r="E233" s="166"/>
      <c r="F233" s="184"/>
      <c r="G233" s="184"/>
      <c r="H233" s="184"/>
      <c r="I233" s="184"/>
      <c r="J233" s="184"/>
      <c r="K233" s="184"/>
      <c r="L233" s="167"/>
      <c r="M233" s="167"/>
      <c r="N233" s="184"/>
      <c r="O233" s="595"/>
      <c r="P233" s="595"/>
      <c r="Q233" s="595"/>
      <c r="R233" s="600"/>
    </row>
    <row r="234" spans="1:18" ht="15.75" customHeight="1" thickBot="1" x14ac:dyDescent="0.45">
      <c r="A234" s="1"/>
      <c r="B234" s="183"/>
      <c r="C234" s="178"/>
      <c r="D234" s="184"/>
      <c r="E234" s="166"/>
      <c r="F234" s="184"/>
      <c r="G234" s="184"/>
      <c r="H234" s="184"/>
      <c r="I234" s="184"/>
      <c r="J234" s="184"/>
      <c r="K234" s="184"/>
      <c r="L234" s="167"/>
      <c r="M234" s="167"/>
      <c r="N234" s="184"/>
      <c r="O234" s="94"/>
      <c r="P234" s="94"/>
      <c r="Q234" s="94"/>
      <c r="R234" s="185"/>
    </row>
    <row r="235" spans="1:18" ht="15.75" customHeight="1" thickBot="1" x14ac:dyDescent="0.3">
      <c r="A235" s="1"/>
      <c r="B235" s="175" t="s">
        <v>144</v>
      </c>
      <c r="C235" s="580" t="s">
        <v>145</v>
      </c>
      <c r="D235" s="601"/>
      <c r="E235" s="601"/>
      <c r="F235" s="601"/>
      <c r="G235" s="602"/>
      <c r="H235" s="603"/>
      <c r="I235" s="604"/>
      <c r="J235" s="604"/>
      <c r="K235" s="605"/>
      <c r="L235" s="176"/>
      <c r="M235" s="601" t="s">
        <v>146</v>
      </c>
      <c r="N235" s="601"/>
      <c r="O235" s="601"/>
      <c r="P235" s="601"/>
      <c r="Q235" s="602"/>
      <c r="R235" s="155" t="e">
        <f>R232/H235</f>
        <v>#DIV/0!</v>
      </c>
    </row>
    <row r="236" spans="1:18" ht="15.75" customHeight="1" x14ac:dyDescent="0.25">
      <c r="A236" s="1"/>
      <c r="B236" s="153"/>
      <c r="C236" s="186"/>
      <c r="D236" s="187"/>
      <c r="E236" s="188"/>
      <c r="F236" s="189"/>
      <c r="G236" s="189"/>
      <c r="H236" s="189"/>
      <c r="I236" s="189"/>
      <c r="J236" s="189"/>
      <c r="K236" s="189"/>
      <c r="L236" s="189"/>
      <c r="M236" s="189"/>
      <c r="N236" s="189"/>
      <c r="O236" s="189"/>
      <c r="P236" s="606" t="s">
        <v>84</v>
      </c>
      <c r="Q236" s="606"/>
      <c r="R236" s="607"/>
    </row>
    <row r="237" spans="1:18" customFormat="1" ht="15.75" customHeight="1" thickBot="1" x14ac:dyDescent="0.3">
      <c r="C237" s="593" t="s">
        <v>157</v>
      </c>
      <c r="D237" s="584"/>
      <c r="E237" s="584"/>
      <c r="F237" s="584"/>
      <c r="G237" s="584"/>
      <c r="H237" s="584"/>
      <c r="I237" s="584"/>
      <c r="J237" s="584"/>
      <c r="K237" s="584"/>
      <c r="L237" s="584"/>
      <c r="M237" s="584"/>
      <c r="N237" s="584"/>
      <c r="O237" s="584"/>
      <c r="P237" s="584"/>
      <c r="Q237" s="584"/>
      <c r="R237" s="585"/>
    </row>
    <row r="238" spans="1:18" ht="15.75" customHeight="1" x14ac:dyDescent="0.2"/>
  </sheetData>
  <sheetProtection algorithmName="SHA-512" hashValue="VDzsVs3KWsVIUN1h9/iSw7kCSmNnpCOszeIvm2x79yeAdGEvi/8/rOyyOCvM1PpIJzXVgYm0XNrP63UlIsCraA==" saltValue="8y4sxgpB+3RQZ+d1cIMTbA==" spinCount="100000" sheet="1" selectLockedCells="1"/>
  <mergeCells count="13">
    <mergeCell ref="C237:R237"/>
    <mergeCell ref="P236:R236"/>
    <mergeCell ref="D5:Q5"/>
    <mergeCell ref="O232:Q233"/>
    <mergeCell ref="M235:Q235"/>
    <mergeCell ref="H235:K235"/>
    <mergeCell ref="C235:G235"/>
    <mergeCell ref="R232:R233"/>
    <mergeCell ref="H3:I3"/>
    <mergeCell ref="J3:R3"/>
    <mergeCell ref="C3:G3"/>
    <mergeCell ref="A1:R1"/>
    <mergeCell ref="A2:R2"/>
  </mergeCells>
  <pageMargins left="0.25" right="0.25" top="0.5" bottom="0.5" header="0.3" footer="0.3"/>
  <pageSetup orientation="landscape" r:id="rId1"/>
  <headerFooter>
    <oddHeader>&amp;L&amp;"Times New Roman,Regular"&amp;11 2020-2021 School Year&amp;R&amp;"Times New Roman,Regular"&amp;11Attachment FP5</oddHeader>
    <oddFooter>&amp;L&amp;"Times New Roman,Regular"&amp;11FSMC Benefits&amp;R&amp;"Times New Roman,Regular"&amp;11Revised January 28,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</sheetPr>
  <dimension ref="A1:G127"/>
  <sheetViews>
    <sheetView topLeftCell="A52" zoomScaleNormal="100" workbookViewId="0">
      <selection activeCell="B6" sqref="B6:C70"/>
    </sheetView>
  </sheetViews>
  <sheetFormatPr defaultColWidth="9.140625" defaultRowHeight="12.75" x14ac:dyDescent="0.2"/>
  <cols>
    <col min="1" max="1" width="3.7109375" style="34" customWidth="1"/>
    <col min="2" max="3" width="35.7109375" style="34" customWidth="1"/>
    <col min="4" max="5" width="10.7109375" style="34" customWidth="1"/>
    <col min="6" max="6" width="11.7109375" style="34" customWidth="1"/>
    <col min="7" max="7" width="20.7109375" style="34" customWidth="1"/>
    <col min="8" max="16384" width="9.140625" style="34"/>
  </cols>
  <sheetData>
    <row r="1" spans="1:7" ht="18.75" customHeight="1" x14ac:dyDescent="0.3">
      <c r="B1" s="612" t="s">
        <v>277</v>
      </c>
      <c r="C1" s="612"/>
      <c r="D1" s="612"/>
      <c r="E1" s="612"/>
      <c r="F1" s="612"/>
      <c r="G1" s="612"/>
    </row>
    <row r="2" spans="1:7" s="36" customFormat="1" ht="15.75" customHeight="1" x14ac:dyDescent="0.3">
      <c r="A2" s="1"/>
      <c r="B2" s="613" t="s">
        <v>103</v>
      </c>
      <c r="C2" s="613"/>
      <c r="D2" s="613"/>
      <c r="E2" s="613"/>
      <c r="F2" s="613"/>
      <c r="G2" s="613"/>
    </row>
    <row r="3" spans="1:7" ht="15.75" customHeight="1" thickBot="1" x14ac:dyDescent="0.3">
      <c r="A3" s="1"/>
      <c r="B3" s="178" t="s">
        <v>139</v>
      </c>
      <c r="C3" s="596" t="s">
        <v>358</v>
      </c>
      <c r="D3" s="596"/>
      <c r="E3" s="596"/>
      <c r="F3" s="177"/>
      <c r="G3" s="177"/>
    </row>
    <row r="4" spans="1:7" ht="15.75" customHeight="1" x14ac:dyDescent="0.25">
      <c r="A4" s="1"/>
      <c r="B4" s="589"/>
      <c r="C4" s="589"/>
      <c r="D4" s="589"/>
      <c r="E4" s="589"/>
      <c r="F4" s="589"/>
      <c r="G4" s="589"/>
    </row>
    <row r="5" spans="1:7" ht="30" customHeight="1" x14ac:dyDescent="0.25">
      <c r="A5" s="1"/>
      <c r="B5" s="143" t="s">
        <v>77</v>
      </c>
      <c r="C5" s="144" t="s">
        <v>172</v>
      </c>
      <c r="D5" s="144" t="s">
        <v>79</v>
      </c>
      <c r="E5" s="145" t="s">
        <v>80</v>
      </c>
      <c r="F5" s="145" t="s">
        <v>81</v>
      </c>
      <c r="G5" s="144" t="s">
        <v>82</v>
      </c>
    </row>
    <row r="6" spans="1:7" ht="15.75" customHeight="1" x14ac:dyDescent="0.25">
      <c r="A6" s="1"/>
      <c r="B6" s="146" t="s">
        <v>373</v>
      </c>
      <c r="C6" s="146" t="s">
        <v>381</v>
      </c>
      <c r="D6" s="147">
        <v>14.99</v>
      </c>
      <c r="E6" s="148">
        <v>7</v>
      </c>
      <c r="F6" s="146">
        <v>188</v>
      </c>
      <c r="G6" s="165">
        <f>D6*E6*F6</f>
        <v>19726.84</v>
      </c>
    </row>
    <row r="7" spans="1:7" ht="15.75" customHeight="1" x14ac:dyDescent="0.25">
      <c r="A7" s="1"/>
      <c r="B7" s="146" t="s">
        <v>373</v>
      </c>
      <c r="C7" s="146" t="s">
        <v>382</v>
      </c>
      <c r="D7" s="147">
        <v>12.7</v>
      </c>
      <c r="E7" s="148">
        <v>1.5</v>
      </c>
      <c r="F7" s="146">
        <v>188</v>
      </c>
      <c r="G7" s="165">
        <f t="shared" ref="G7:G120" si="0">D7*E7*F7</f>
        <v>3581.3999999999996</v>
      </c>
    </row>
    <row r="8" spans="1:7" ht="15.75" customHeight="1" x14ac:dyDescent="0.25">
      <c r="A8" s="1"/>
      <c r="B8" s="146" t="s">
        <v>373</v>
      </c>
      <c r="C8" s="146" t="s">
        <v>383</v>
      </c>
      <c r="D8" s="147">
        <v>14.28</v>
      </c>
      <c r="E8" s="148">
        <v>4.5</v>
      </c>
      <c r="F8" s="146">
        <v>188</v>
      </c>
      <c r="G8" s="165">
        <f t="shared" si="0"/>
        <v>12080.879999999997</v>
      </c>
    </row>
    <row r="9" spans="1:7" ht="15.75" customHeight="1" x14ac:dyDescent="0.25">
      <c r="A9" s="1"/>
      <c r="B9" s="146" t="s">
        <v>373</v>
      </c>
      <c r="C9" s="146" t="s">
        <v>384</v>
      </c>
      <c r="D9" s="147">
        <v>11.32</v>
      </c>
      <c r="E9" s="148">
        <v>4</v>
      </c>
      <c r="F9" s="146">
        <v>186</v>
      </c>
      <c r="G9" s="165">
        <f t="shared" si="0"/>
        <v>8422.08</v>
      </c>
    </row>
    <row r="10" spans="1:7" ht="15.75" customHeight="1" x14ac:dyDescent="0.25">
      <c r="A10" s="1"/>
      <c r="B10" s="146" t="s">
        <v>373</v>
      </c>
      <c r="C10" s="146" t="s">
        <v>384</v>
      </c>
      <c r="D10" s="147">
        <v>11.32</v>
      </c>
      <c r="E10" s="148">
        <v>4</v>
      </c>
      <c r="F10" s="146">
        <v>186</v>
      </c>
      <c r="G10" s="165">
        <f t="shared" si="0"/>
        <v>8422.08</v>
      </c>
    </row>
    <row r="11" spans="1:7" ht="15.75" customHeight="1" x14ac:dyDescent="0.25">
      <c r="A11" s="1"/>
      <c r="B11" s="146" t="s">
        <v>373</v>
      </c>
      <c r="C11" s="146" t="s">
        <v>384</v>
      </c>
      <c r="D11" s="147">
        <v>10.84</v>
      </c>
      <c r="E11" s="148">
        <v>3.25</v>
      </c>
      <c r="F11" s="146">
        <v>186</v>
      </c>
      <c r="G11" s="165">
        <f t="shared" si="0"/>
        <v>6552.78</v>
      </c>
    </row>
    <row r="12" spans="1:7" ht="15.75" customHeight="1" x14ac:dyDescent="0.25">
      <c r="A12" s="1"/>
      <c r="B12" s="146" t="s">
        <v>374</v>
      </c>
      <c r="C12" s="146" t="s">
        <v>381</v>
      </c>
      <c r="D12" s="147">
        <v>16.38</v>
      </c>
      <c r="E12" s="148">
        <v>7.5</v>
      </c>
      <c r="F12" s="146">
        <v>188</v>
      </c>
      <c r="G12" s="165">
        <f t="shared" si="0"/>
        <v>23095.8</v>
      </c>
    </row>
    <row r="13" spans="1:7" ht="15.75" customHeight="1" x14ac:dyDescent="0.25">
      <c r="A13" s="1"/>
      <c r="B13" s="146" t="s">
        <v>374</v>
      </c>
      <c r="C13" s="146" t="s">
        <v>382</v>
      </c>
      <c r="D13" s="147">
        <v>10.84</v>
      </c>
      <c r="E13" s="148">
        <v>1.5</v>
      </c>
      <c r="F13" s="146">
        <v>188</v>
      </c>
      <c r="G13" s="165">
        <f t="shared" si="0"/>
        <v>3056.8799999999997</v>
      </c>
    </row>
    <row r="14" spans="1:7" ht="15.75" customHeight="1" x14ac:dyDescent="0.25">
      <c r="A14" s="1"/>
      <c r="B14" s="146" t="s">
        <v>374</v>
      </c>
      <c r="C14" s="146" t="s">
        <v>382</v>
      </c>
      <c r="D14" s="147">
        <v>11.12</v>
      </c>
      <c r="E14" s="148">
        <v>1.5</v>
      </c>
      <c r="F14" s="146">
        <v>186</v>
      </c>
      <c r="G14" s="165">
        <f t="shared" ref="G14" si="1">D14*E14*F14</f>
        <v>3102.48</v>
      </c>
    </row>
    <row r="15" spans="1:7" ht="15.75" customHeight="1" x14ac:dyDescent="0.25">
      <c r="A15" s="1"/>
      <c r="B15" s="146" t="s">
        <v>374</v>
      </c>
      <c r="C15" s="146" t="s">
        <v>385</v>
      </c>
      <c r="D15" s="147">
        <v>10.92</v>
      </c>
      <c r="E15" s="148">
        <v>2</v>
      </c>
      <c r="F15" s="146">
        <v>188</v>
      </c>
      <c r="G15" s="165">
        <f t="shared" si="0"/>
        <v>4105.92</v>
      </c>
    </row>
    <row r="16" spans="1:7" ht="15.75" customHeight="1" x14ac:dyDescent="0.25">
      <c r="A16" s="1"/>
      <c r="B16" s="146" t="s">
        <v>374</v>
      </c>
      <c r="C16" s="146" t="s">
        <v>383</v>
      </c>
      <c r="D16" s="147">
        <v>12.24</v>
      </c>
      <c r="E16" s="148">
        <v>4</v>
      </c>
      <c r="F16" s="146">
        <v>188</v>
      </c>
      <c r="G16" s="165">
        <f t="shared" si="0"/>
        <v>9204.48</v>
      </c>
    </row>
    <row r="17" spans="1:7" ht="15.75" customHeight="1" x14ac:dyDescent="0.25">
      <c r="A17" s="1"/>
      <c r="B17" s="146" t="s">
        <v>374</v>
      </c>
      <c r="C17" s="146" t="s">
        <v>384</v>
      </c>
      <c r="D17" s="147">
        <v>10.76</v>
      </c>
      <c r="E17" s="148">
        <v>4.5</v>
      </c>
      <c r="F17" s="146">
        <v>186</v>
      </c>
      <c r="G17" s="165">
        <f t="shared" si="0"/>
        <v>9006.1200000000008</v>
      </c>
    </row>
    <row r="18" spans="1:7" ht="15.75" customHeight="1" x14ac:dyDescent="0.25">
      <c r="A18" s="1"/>
      <c r="B18" s="146" t="s">
        <v>374</v>
      </c>
      <c r="C18" s="146" t="s">
        <v>384</v>
      </c>
      <c r="D18" s="147">
        <v>11.12</v>
      </c>
      <c r="E18" s="148">
        <v>4</v>
      </c>
      <c r="F18" s="146">
        <v>186</v>
      </c>
      <c r="G18" s="165">
        <f t="shared" si="0"/>
        <v>8273.2799999999988</v>
      </c>
    </row>
    <row r="19" spans="1:7" ht="15.75" customHeight="1" x14ac:dyDescent="0.25">
      <c r="A19" s="1"/>
      <c r="B19" s="146" t="s">
        <v>374</v>
      </c>
      <c r="C19" s="146" t="s">
        <v>384</v>
      </c>
      <c r="D19" s="147">
        <v>10.92</v>
      </c>
      <c r="E19" s="148">
        <v>3.25</v>
      </c>
      <c r="F19" s="146">
        <v>186</v>
      </c>
      <c r="G19" s="165">
        <f t="shared" si="0"/>
        <v>6601.14</v>
      </c>
    </row>
    <row r="20" spans="1:7" ht="15.75" customHeight="1" x14ac:dyDescent="0.25">
      <c r="A20" s="1"/>
      <c r="B20" s="146" t="s">
        <v>374</v>
      </c>
      <c r="C20" s="146" t="s">
        <v>384</v>
      </c>
      <c r="D20" s="147">
        <v>10.84</v>
      </c>
      <c r="E20" s="148">
        <v>3.25</v>
      </c>
      <c r="F20" s="146">
        <v>186</v>
      </c>
      <c r="G20" s="165">
        <f t="shared" si="0"/>
        <v>6552.78</v>
      </c>
    </row>
    <row r="21" spans="1:7" ht="15.75" customHeight="1" x14ac:dyDescent="0.25">
      <c r="A21" s="1"/>
      <c r="B21" s="146" t="s">
        <v>374</v>
      </c>
      <c r="C21" s="146" t="s">
        <v>384</v>
      </c>
      <c r="D21" s="147">
        <v>10.76</v>
      </c>
      <c r="E21" s="148">
        <v>3</v>
      </c>
      <c r="F21" s="146">
        <v>186</v>
      </c>
      <c r="G21" s="165">
        <f t="shared" si="0"/>
        <v>6004.08</v>
      </c>
    </row>
    <row r="22" spans="1:7" ht="15.75" customHeight="1" x14ac:dyDescent="0.25">
      <c r="A22" s="1"/>
      <c r="B22" s="146" t="s">
        <v>374</v>
      </c>
      <c r="C22" s="146" t="s">
        <v>384</v>
      </c>
      <c r="D22" s="147">
        <v>10.92</v>
      </c>
      <c r="E22" s="148">
        <v>3</v>
      </c>
      <c r="F22" s="146">
        <v>188</v>
      </c>
      <c r="G22" s="165">
        <f>D22*E22*F22</f>
        <v>6158.8799999999992</v>
      </c>
    </row>
    <row r="23" spans="1:7" ht="15.75" customHeight="1" x14ac:dyDescent="0.25">
      <c r="A23" s="1"/>
      <c r="B23" s="146" t="s">
        <v>375</v>
      </c>
      <c r="C23" s="146" t="s">
        <v>381</v>
      </c>
      <c r="D23" s="147">
        <v>16.38</v>
      </c>
      <c r="E23" s="148">
        <v>6.5</v>
      </c>
      <c r="F23" s="146">
        <v>188</v>
      </c>
      <c r="G23" s="165">
        <f t="shared" si="0"/>
        <v>20016.36</v>
      </c>
    </row>
    <row r="24" spans="1:7" ht="15.75" customHeight="1" x14ac:dyDescent="0.25">
      <c r="A24" s="1"/>
      <c r="B24" s="146" t="s">
        <v>375</v>
      </c>
      <c r="C24" s="146" t="s">
        <v>382</v>
      </c>
      <c r="D24" s="147">
        <v>11.32</v>
      </c>
      <c r="E24" s="148">
        <v>1.5</v>
      </c>
      <c r="F24" s="146">
        <v>188</v>
      </c>
      <c r="G24" s="165">
        <f t="shared" si="0"/>
        <v>3192.2400000000002</v>
      </c>
    </row>
    <row r="25" spans="1:7" ht="15.75" customHeight="1" x14ac:dyDescent="0.25">
      <c r="A25" s="1"/>
      <c r="B25" s="146" t="s">
        <v>375</v>
      </c>
      <c r="C25" s="146" t="s">
        <v>385</v>
      </c>
      <c r="D25" s="147">
        <v>11.32</v>
      </c>
      <c r="E25" s="148">
        <v>1.5</v>
      </c>
      <c r="F25" s="146">
        <v>188</v>
      </c>
      <c r="G25" s="165">
        <f t="shared" si="0"/>
        <v>3192.2400000000002</v>
      </c>
    </row>
    <row r="26" spans="1:7" ht="15.75" customHeight="1" x14ac:dyDescent="0.25">
      <c r="A26" s="1"/>
      <c r="B26" s="146" t="s">
        <v>375</v>
      </c>
      <c r="C26" s="146" t="s">
        <v>383</v>
      </c>
      <c r="D26" s="147">
        <v>12.89</v>
      </c>
      <c r="E26" s="148">
        <v>4</v>
      </c>
      <c r="F26" s="146">
        <v>188</v>
      </c>
      <c r="G26" s="165">
        <f t="shared" si="0"/>
        <v>9693.2800000000007</v>
      </c>
    </row>
    <row r="27" spans="1:7" ht="15.75" customHeight="1" x14ac:dyDescent="0.25">
      <c r="A27" s="1"/>
      <c r="B27" s="146" t="s">
        <v>375</v>
      </c>
      <c r="C27" s="146" t="s">
        <v>384</v>
      </c>
      <c r="D27" s="147">
        <v>12.89</v>
      </c>
      <c r="E27" s="148">
        <v>4</v>
      </c>
      <c r="F27" s="146">
        <v>188</v>
      </c>
      <c r="G27" s="165">
        <f t="shared" si="0"/>
        <v>9693.2800000000007</v>
      </c>
    </row>
    <row r="28" spans="1:7" ht="15.75" customHeight="1" x14ac:dyDescent="0.25">
      <c r="A28" s="1"/>
      <c r="B28" s="146" t="s">
        <v>376</v>
      </c>
      <c r="C28" s="146" t="s">
        <v>381</v>
      </c>
      <c r="D28" s="147">
        <v>16.38</v>
      </c>
      <c r="E28" s="148">
        <v>6.75</v>
      </c>
      <c r="F28" s="146">
        <v>188</v>
      </c>
      <c r="G28" s="165">
        <f t="shared" si="0"/>
        <v>20786.22</v>
      </c>
    </row>
    <row r="29" spans="1:7" ht="15.75" customHeight="1" x14ac:dyDescent="0.25">
      <c r="A29" s="1"/>
      <c r="B29" s="146" t="s">
        <v>376</v>
      </c>
      <c r="C29" s="146" t="s">
        <v>385</v>
      </c>
      <c r="D29" s="147">
        <v>12.7</v>
      </c>
      <c r="E29" s="148">
        <v>1.5</v>
      </c>
      <c r="F29" s="146">
        <v>188</v>
      </c>
      <c r="G29" s="165">
        <f t="shared" si="0"/>
        <v>3581.3999999999996</v>
      </c>
    </row>
    <row r="30" spans="1:7" ht="15.75" customHeight="1" x14ac:dyDescent="0.25">
      <c r="A30" s="1"/>
      <c r="B30" s="146" t="s">
        <v>376</v>
      </c>
      <c r="C30" s="146" t="s">
        <v>383</v>
      </c>
      <c r="D30" s="147">
        <v>12.7</v>
      </c>
      <c r="E30" s="148">
        <v>4</v>
      </c>
      <c r="F30" s="146">
        <v>186</v>
      </c>
      <c r="G30" s="165">
        <f t="shared" si="0"/>
        <v>9448.7999999999993</v>
      </c>
    </row>
    <row r="31" spans="1:7" ht="15.75" customHeight="1" x14ac:dyDescent="0.25">
      <c r="A31" s="1"/>
      <c r="B31" s="146" t="s">
        <v>376</v>
      </c>
      <c r="C31" s="146" t="s">
        <v>384</v>
      </c>
      <c r="D31" s="147">
        <v>12.7</v>
      </c>
      <c r="E31" s="148">
        <v>3.5</v>
      </c>
      <c r="F31" s="146">
        <v>188</v>
      </c>
      <c r="G31" s="165">
        <f t="shared" si="0"/>
        <v>8356.5999999999985</v>
      </c>
    </row>
    <row r="32" spans="1:7" ht="15.75" customHeight="1" x14ac:dyDescent="0.25">
      <c r="A32" s="1"/>
      <c r="B32" s="146" t="s">
        <v>376</v>
      </c>
      <c r="C32" s="146" t="s">
        <v>384</v>
      </c>
      <c r="D32" s="147">
        <v>11.91</v>
      </c>
      <c r="E32" s="148">
        <v>3.5</v>
      </c>
      <c r="F32" s="146">
        <v>188</v>
      </c>
      <c r="G32" s="165">
        <f t="shared" si="0"/>
        <v>7836.7800000000007</v>
      </c>
    </row>
    <row r="33" spans="1:7" ht="15.75" customHeight="1" x14ac:dyDescent="0.25">
      <c r="A33" s="1"/>
      <c r="B33" s="146" t="s">
        <v>376</v>
      </c>
      <c r="C33" s="146" t="s">
        <v>384</v>
      </c>
      <c r="D33" s="147">
        <v>10.84</v>
      </c>
      <c r="E33" s="148">
        <v>3.5</v>
      </c>
      <c r="F33" s="146">
        <v>188</v>
      </c>
      <c r="G33" s="165">
        <f t="shared" si="0"/>
        <v>7132.7199999999993</v>
      </c>
    </row>
    <row r="34" spans="1:7" ht="15.75" customHeight="1" x14ac:dyDescent="0.25">
      <c r="A34" s="1"/>
      <c r="B34" s="146" t="s">
        <v>377</v>
      </c>
      <c r="C34" s="146" t="s">
        <v>381</v>
      </c>
      <c r="D34" s="147">
        <v>16.38</v>
      </c>
      <c r="E34" s="148">
        <v>8</v>
      </c>
      <c r="F34" s="146">
        <v>188</v>
      </c>
      <c r="G34" s="165">
        <f t="shared" si="0"/>
        <v>24635.519999999997</v>
      </c>
    </row>
    <row r="35" spans="1:7" ht="15.75" customHeight="1" x14ac:dyDescent="0.25">
      <c r="A35" s="1"/>
      <c r="B35" s="146" t="s">
        <v>377</v>
      </c>
      <c r="C35" s="146" t="s">
        <v>385</v>
      </c>
      <c r="D35" s="147">
        <v>12.7</v>
      </c>
      <c r="E35" s="146">
        <v>1.5</v>
      </c>
      <c r="F35" s="146">
        <v>188</v>
      </c>
      <c r="G35" s="165">
        <f t="shared" si="0"/>
        <v>3581.3999999999996</v>
      </c>
    </row>
    <row r="36" spans="1:7" ht="15.75" customHeight="1" x14ac:dyDescent="0.25">
      <c r="A36" s="1"/>
      <c r="B36" s="146" t="s">
        <v>377</v>
      </c>
      <c r="C36" s="146" t="s">
        <v>383</v>
      </c>
      <c r="D36" s="147">
        <v>13.29</v>
      </c>
      <c r="E36" s="146">
        <v>5</v>
      </c>
      <c r="F36" s="146">
        <v>186</v>
      </c>
      <c r="G36" s="165">
        <f t="shared" si="0"/>
        <v>12359.699999999997</v>
      </c>
    </row>
    <row r="37" spans="1:7" ht="15.75" customHeight="1" x14ac:dyDescent="0.25">
      <c r="A37" s="1"/>
      <c r="B37" s="146" t="s">
        <v>377</v>
      </c>
      <c r="C37" s="146" t="s">
        <v>384</v>
      </c>
      <c r="D37" s="147">
        <v>12.7</v>
      </c>
      <c r="E37" s="146">
        <v>4</v>
      </c>
      <c r="F37" s="146">
        <v>186</v>
      </c>
      <c r="G37" s="165">
        <f t="shared" si="0"/>
        <v>9448.7999999999993</v>
      </c>
    </row>
    <row r="38" spans="1:7" ht="15.75" customHeight="1" x14ac:dyDescent="0.25">
      <c r="A38" s="1"/>
      <c r="B38" s="146" t="s">
        <v>377</v>
      </c>
      <c r="C38" s="146" t="s">
        <v>384</v>
      </c>
      <c r="D38" s="147">
        <v>11.32</v>
      </c>
      <c r="E38" s="146">
        <v>3.5</v>
      </c>
      <c r="F38" s="146">
        <v>186</v>
      </c>
      <c r="G38" s="165">
        <f t="shared" si="0"/>
        <v>7369.3200000000006</v>
      </c>
    </row>
    <row r="39" spans="1:7" ht="15.75" customHeight="1" x14ac:dyDescent="0.25">
      <c r="A39" s="1"/>
      <c r="B39" s="146" t="s">
        <v>377</v>
      </c>
      <c r="C39" s="146" t="s">
        <v>384</v>
      </c>
      <c r="D39" s="147">
        <v>10.84</v>
      </c>
      <c r="E39" s="146">
        <v>3.5</v>
      </c>
      <c r="F39" s="146">
        <v>186</v>
      </c>
      <c r="G39" s="165">
        <f t="shared" si="0"/>
        <v>7056.8399999999992</v>
      </c>
    </row>
    <row r="40" spans="1:7" ht="15.75" customHeight="1" x14ac:dyDescent="0.25">
      <c r="A40" s="1"/>
      <c r="B40" s="146" t="s">
        <v>377</v>
      </c>
      <c r="C40" s="146" t="s">
        <v>386</v>
      </c>
      <c r="D40" s="147">
        <v>12.7</v>
      </c>
      <c r="E40" s="146">
        <v>5</v>
      </c>
      <c r="F40" s="146">
        <v>188</v>
      </c>
      <c r="G40" s="165">
        <f t="shared" si="0"/>
        <v>11938</v>
      </c>
    </row>
    <row r="41" spans="1:7" ht="15.75" customHeight="1" x14ac:dyDescent="0.25">
      <c r="A41" s="1"/>
      <c r="B41" s="146" t="s">
        <v>377</v>
      </c>
      <c r="C41" s="146" t="s">
        <v>385</v>
      </c>
      <c r="D41" s="147">
        <v>12.7</v>
      </c>
      <c r="E41" s="146">
        <v>1</v>
      </c>
      <c r="F41" s="146">
        <v>186</v>
      </c>
      <c r="G41" s="165">
        <f t="shared" si="0"/>
        <v>2362.1999999999998</v>
      </c>
    </row>
    <row r="42" spans="1:7" ht="15.75" customHeight="1" x14ac:dyDescent="0.25">
      <c r="A42" s="1"/>
      <c r="B42" s="146" t="s">
        <v>377</v>
      </c>
      <c r="C42" s="146" t="s">
        <v>387</v>
      </c>
      <c r="D42" s="147">
        <v>10.84</v>
      </c>
      <c r="E42" s="146">
        <v>0.2</v>
      </c>
      <c r="F42" s="146">
        <v>177</v>
      </c>
      <c r="G42" s="165">
        <f t="shared" si="0"/>
        <v>383.73600000000005</v>
      </c>
    </row>
    <row r="43" spans="1:7" ht="15.75" customHeight="1" x14ac:dyDescent="0.25">
      <c r="A43" s="1"/>
      <c r="B43" s="146" t="s">
        <v>378</v>
      </c>
      <c r="C43" s="146" t="s">
        <v>381</v>
      </c>
      <c r="D43" s="147">
        <v>16.38</v>
      </c>
      <c r="E43" s="148">
        <v>7.5</v>
      </c>
      <c r="F43" s="146">
        <v>188</v>
      </c>
      <c r="G43" s="165">
        <f t="shared" ref="G43" si="2">D43*E43*F43</f>
        <v>23095.8</v>
      </c>
    </row>
    <row r="44" spans="1:7" ht="15.75" customHeight="1" x14ac:dyDescent="0.25">
      <c r="A44" s="1"/>
      <c r="B44" s="146" t="s">
        <v>378</v>
      </c>
      <c r="C44" s="146" t="s">
        <v>382</v>
      </c>
      <c r="D44" s="147">
        <v>10.92</v>
      </c>
      <c r="E44" s="146">
        <v>1.75</v>
      </c>
      <c r="F44" s="146">
        <v>186</v>
      </c>
      <c r="G44" s="165">
        <f t="shared" si="0"/>
        <v>3554.46</v>
      </c>
    </row>
    <row r="45" spans="1:7" ht="15.75" customHeight="1" x14ac:dyDescent="0.25">
      <c r="A45" s="1"/>
      <c r="B45" s="146" t="s">
        <v>378</v>
      </c>
      <c r="C45" s="146" t="s">
        <v>383</v>
      </c>
      <c r="D45" s="147">
        <v>12.89</v>
      </c>
      <c r="E45" s="146">
        <v>4.5</v>
      </c>
      <c r="F45" s="146">
        <v>186</v>
      </c>
      <c r="G45" s="165">
        <f t="shared" si="0"/>
        <v>10788.93</v>
      </c>
    </row>
    <row r="46" spans="1:7" ht="15.75" customHeight="1" x14ac:dyDescent="0.25">
      <c r="A46" s="1"/>
      <c r="B46" s="146" t="s">
        <v>378</v>
      </c>
      <c r="C46" s="146" t="s">
        <v>383</v>
      </c>
      <c r="D46" s="147">
        <v>10.76</v>
      </c>
      <c r="E46" s="146">
        <v>3.25</v>
      </c>
      <c r="F46" s="146">
        <v>186</v>
      </c>
      <c r="G46" s="165">
        <f t="shared" si="0"/>
        <v>6504.42</v>
      </c>
    </row>
    <row r="47" spans="1:7" ht="15.75" customHeight="1" x14ac:dyDescent="0.25">
      <c r="A47" s="1"/>
      <c r="B47" s="146" t="s">
        <v>378</v>
      </c>
      <c r="C47" s="146" t="s">
        <v>384</v>
      </c>
      <c r="D47" s="147">
        <v>10.84</v>
      </c>
      <c r="E47" s="146">
        <v>4.75</v>
      </c>
      <c r="F47" s="146">
        <v>188</v>
      </c>
      <c r="G47" s="165">
        <f t="shared" si="0"/>
        <v>9680.1200000000008</v>
      </c>
    </row>
    <row r="48" spans="1:7" ht="15.75" customHeight="1" x14ac:dyDescent="0.25">
      <c r="A48" s="1"/>
      <c r="B48" s="146" t="s">
        <v>378</v>
      </c>
      <c r="C48" s="146" t="s">
        <v>384</v>
      </c>
      <c r="D48" s="147">
        <v>12.7</v>
      </c>
      <c r="E48" s="146">
        <v>4.5</v>
      </c>
      <c r="F48" s="146">
        <v>188</v>
      </c>
      <c r="G48" s="165">
        <f t="shared" si="0"/>
        <v>10744.199999999999</v>
      </c>
    </row>
    <row r="49" spans="1:7" ht="15.75" customHeight="1" x14ac:dyDescent="0.25">
      <c r="A49" s="1"/>
      <c r="B49" s="146" t="s">
        <v>378</v>
      </c>
      <c r="C49" s="146" t="s">
        <v>384</v>
      </c>
      <c r="D49" s="147">
        <v>10.92</v>
      </c>
      <c r="E49" s="146">
        <v>3.25</v>
      </c>
      <c r="F49" s="146">
        <v>186</v>
      </c>
      <c r="G49" s="165">
        <f t="shared" si="0"/>
        <v>6601.14</v>
      </c>
    </row>
    <row r="50" spans="1:7" ht="15.75" customHeight="1" x14ac:dyDescent="0.25">
      <c r="A50" s="1"/>
      <c r="B50" s="146" t="s">
        <v>378</v>
      </c>
      <c r="C50" s="146" t="s">
        <v>384</v>
      </c>
      <c r="D50" s="147">
        <v>10.92</v>
      </c>
      <c r="E50" s="146">
        <v>3.25</v>
      </c>
      <c r="F50" s="146">
        <v>186</v>
      </c>
      <c r="G50" s="165">
        <f t="shared" si="0"/>
        <v>6601.14</v>
      </c>
    </row>
    <row r="51" spans="1:7" ht="15.75" customHeight="1" x14ac:dyDescent="0.25">
      <c r="A51" s="1"/>
      <c r="B51" s="146" t="s">
        <v>378</v>
      </c>
      <c r="C51" s="146" t="s">
        <v>384</v>
      </c>
      <c r="D51" s="147">
        <v>10.92</v>
      </c>
      <c r="E51" s="146">
        <v>3</v>
      </c>
      <c r="F51" s="146">
        <v>186</v>
      </c>
      <c r="G51" s="165">
        <f t="shared" si="0"/>
        <v>6093.36</v>
      </c>
    </row>
    <row r="52" spans="1:7" ht="15.75" customHeight="1" x14ac:dyDescent="0.25">
      <c r="A52" s="1"/>
      <c r="B52" s="146" t="s">
        <v>378</v>
      </c>
      <c r="C52" s="146" t="s">
        <v>385</v>
      </c>
      <c r="D52" s="147">
        <v>11.32</v>
      </c>
      <c r="E52" s="146">
        <v>1.5</v>
      </c>
      <c r="F52" s="146">
        <v>188</v>
      </c>
      <c r="G52" s="165">
        <f>D52*E52*F52</f>
        <v>3192.2400000000002</v>
      </c>
    </row>
    <row r="53" spans="1:7" ht="15.75" customHeight="1" x14ac:dyDescent="0.25">
      <c r="A53" s="1"/>
      <c r="B53" s="146" t="s">
        <v>378</v>
      </c>
      <c r="C53" s="146" t="s">
        <v>385</v>
      </c>
      <c r="D53" s="147">
        <v>12.7</v>
      </c>
      <c r="E53" s="146">
        <v>1.25</v>
      </c>
      <c r="F53" s="146">
        <v>188</v>
      </c>
      <c r="G53" s="165">
        <f t="shared" si="0"/>
        <v>2984.5</v>
      </c>
    </row>
    <row r="54" spans="1:7" ht="15.75" customHeight="1" x14ac:dyDescent="0.25">
      <c r="A54" s="1"/>
      <c r="B54" s="146" t="s">
        <v>378</v>
      </c>
      <c r="C54" s="146" t="s">
        <v>387</v>
      </c>
      <c r="D54" s="147">
        <v>10.84</v>
      </c>
      <c r="E54" s="146">
        <v>0.05</v>
      </c>
      <c r="F54" s="146">
        <v>177</v>
      </c>
      <c r="G54" s="165">
        <f t="shared" si="0"/>
        <v>95.934000000000012</v>
      </c>
    </row>
    <row r="55" spans="1:7" ht="15.75" customHeight="1" x14ac:dyDescent="0.25">
      <c r="A55" s="1"/>
      <c r="B55" s="146" t="s">
        <v>379</v>
      </c>
      <c r="C55" s="146" t="s">
        <v>381</v>
      </c>
      <c r="D55" s="147">
        <v>17.84</v>
      </c>
      <c r="E55" s="146">
        <v>6.5</v>
      </c>
      <c r="F55" s="146">
        <v>191</v>
      </c>
      <c r="G55" s="165">
        <f t="shared" si="0"/>
        <v>22148.36</v>
      </c>
    </row>
    <row r="56" spans="1:7" ht="15.75" customHeight="1" x14ac:dyDescent="0.25">
      <c r="A56" s="1"/>
      <c r="B56" s="146" t="s">
        <v>379</v>
      </c>
      <c r="C56" s="146" t="s">
        <v>382</v>
      </c>
      <c r="D56" s="147">
        <v>14.54</v>
      </c>
      <c r="E56" s="146">
        <v>1.5</v>
      </c>
      <c r="F56" s="146">
        <v>191</v>
      </c>
      <c r="G56" s="165">
        <f t="shared" si="0"/>
        <v>4165.71</v>
      </c>
    </row>
    <row r="57" spans="1:7" ht="15.75" customHeight="1" x14ac:dyDescent="0.25">
      <c r="A57" s="1"/>
      <c r="B57" s="146" t="s">
        <v>379</v>
      </c>
      <c r="C57" s="146" t="s">
        <v>382</v>
      </c>
      <c r="D57" s="147">
        <v>12.7</v>
      </c>
      <c r="E57" s="146">
        <v>2</v>
      </c>
      <c r="F57" s="146">
        <v>188</v>
      </c>
      <c r="G57" s="165">
        <f t="shared" si="0"/>
        <v>4775.2</v>
      </c>
    </row>
    <row r="58" spans="1:7" ht="15.75" customHeight="1" x14ac:dyDescent="0.25">
      <c r="A58" s="1"/>
      <c r="B58" s="146" t="s">
        <v>379</v>
      </c>
      <c r="C58" s="146" t="s">
        <v>383</v>
      </c>
      <c r="D58" s="147">
        <v>12.89</v>
      </c>
      <c r="E58" s="146">
        <v>4.5</v>
      </c>
      <c r="F58" s="146">
        <v>186</v>
      </c>
      <c r="G58" s="165">
        <f t="shared" si="0"/>
        <v>10788.93</v>
      </c>
    </row>
    <row r="59" spans="1:7" ht="15.75" customHeight="1" x14ac:dyDescent="0.25">
      <c r="A59" s="1"/>
      <c r="B59" s="146" t="s">
        <v>379</v>
      </c>
      <c r="C59" s="146" t="s">
        <v>384</v>
      </c>
      <c r="D59" s="147">
        <v>12.7</v>
      </c>
      <c r="E59" s="146">
        <v>4.25</v>
      </c>
      <c r="F59" s="146">
        <v>188</v>
      </c>
      <c r="G59" s="165">
        <f t="shared" si="0"/>
        <v>10147.299999999999</v>
      </c>
    </row>
    <row r="60" spans="1:7" ht="15.75" customHeight="1" x14ac:dyDescent="0.25">
      <c r="A60" s="1"/>
      <c r="B60" s="146" t="s">
        <v>379</v>
      </c>
      <c r="C60" s="146" t="s">
        <v>384</v>
      </c>
      <c r="D60" s="147">
        <v>10.84</v>
      </c>
      <c r="E60" s="146">
        <v>4.25</v>
      </c>
      <c r="F60" s="146">
        <v>186</v>
      </c>
      <c r="G60" s="165">
        <f t="shared" si="0"/>
        <v>8569.02</v>
      </c>
    </row>
    <row r="61" spans="1:7" ht="15.75" customHeight="1" x14ac:dyDescent="0.25">
      <c r="A61" s="1"/>
      <c r="B61" s="146" t="s">
        <v>379</v>
      </c>
      <c r="C61" s="146" t="s">
        <v>384</v>
      </c>
      <c r="D61" s="147">
        <v>10.84</v>
      </c>
      <c r="E61" s="146">
        <v>4.25</v>
      </c>
      <c r="F61" s="146">
        <v>186</v>
      </c>
      <c r="G61" s="165">
        <f t="shared" si="0"/>
        <v>8569.02</v>
      </c>
    </row>
    <row r="62" spans="1:7" ht="15.75" customHeight="1" x14ac:dyDescent="0.25">
      <c r="A62" s="1"/>
      <c r="B62" s="146" t="s">
        <v>379</v>
      </c>
      <c r="C62" s="146" t="s">
        <v>384</v>
      </c>
      <c r="D62" s="147">
        <v>10.76</v>
      </c>
      <c r="E62" s="146">
        <v>4.25</v>
      </c>
      <c r="F62" s="146">
        <v>186</v>
      </c>
      <c r="G62" s="165">
        <f t="shared" si="0"/>
        <v>8505.7799999999988</v>
      </c>
    </row>
    <row r="63" spans="1:7" ht="15.75" customHeight="1" x14ac:dyDescent="0.25">
      <c r="A63" s="1"/>
      <c r="B63" s="146" t="s">
        <v>379</v>
      </c>
      <c r="C63" s="146" t="s">
        <v>387</v>
      </c>
      <c r="D63" s="147">
        <v>10.84</v>
      </c>
      <c r="E63" s="146">
        <v>0.05</v>
      </c>
      <c r="F63" s="146">
        <v>177</v>
      </c>
      <c r="G63" s="165">
        <f t="shared" si="0"/>
        <v>95.934000000000012</v>
      </c>
    </row>
    <row r="64" spans="1:7" ht="15.75" customHeight="1" x14ac:dyDescent="0.25">
      <c r="A64" s="1"/>
      <c r="B64" s="146" t="s">
        <v>380</v>
      </c>
      <c r="C64" s="146" t="s">
        <v>388</v>
      </c>
      <c r="D64" s="147">
        <v>7.25</v>
      </c>
      <c r="E64" s="146">
        <v>19.25</v>
      </c>
      <c r="F64" s="146">
        <v>186</v>
      </c>
      <c r="G64" s="165">
        <f t="shared" si="0"/>
        <v>25958.625</v>
      </c>
    </row>
    <row r="65" spans="1:7" ht="15.75" customHeight="1" x14ac:dyDescent="0.25">
      <c r="A65" s="1"/>
      <c r="B65" s="146" t="s">
        <v>378</v>
      </c>
      <c r="C65" s="146" t="s">
        <v>386</v>
      </c>
      <c r="D65" s="147">
        <v>12.89</v>
      </c>
      <c r="E65" s="148">
        <v>3.5</v>
      </c>
      <c r="F65" s="146">
        <v>188</v>
      </c>
      <c r="G65" s="165">
        <f t="shared" si="0"/>
        <v>8481.6200000000008</v>
      </c>
    </row>
    <row r="66" spans="1:7" ht="15.75" customHeight="1" x14ac:dyDescent="0.25">
      <c r="A66" s="1"/>
      <c r="B66" s="146" t="s">
        <v>378</v>
      </c>
      <c r="C66" s="146" t="s">
        <v>386</v>
      </c>
      <c r="D66" s="147">
        <v>10.76</v>
      </c>
      <c r="E66" s="148">
        <v>3</v>
      </c>
      <c r="F66" s="146">
        <v>186</v>
      </c>
      <c r="G66" s="165">
        <f t="shared" si="0"/>
        <v>6004.08</v>
      </c>
    </row>
    <row r="67" spans="1:7" ht="15.75" customHeight="1" x14ac:dyDescent="0.25">
      <c r="A67" s="1"/>
      <c r="B67" s="146" t="s">
        <v>374</v>
      </c>
      <c r="C67" s="146" t="s">
        <v>386</v>
      </c>
      <c r="D67" s="147">
        <v>10.76</v>
      </c>
      <c r="E67" s="148">
        <v>3.25</v>
      </c>
      <c r="F67" s="146">
        <v>186</v>
      </c>
      <c r="G67" s="165">
        <f t="shared" si="0"/>
        <v>6504.42</v>
      </c>
    </row>
    <row r="68" spans="1:7" ht="15.75" customHeight="1" x14ac:dyDescent="0.25">
      <c r="A68" s="1"/>
      <c r="B68" s="146" t="s">
        <v>374</v>
      </c>
      <c r="C68" s="146" t="s">
        <v>386</v>
      </c>
      <c r="D68" s="147">
        <v>11.12</v>
      </c>
      <c r="E68" s="148">
        <v>3.5</v>
      </c>
      <c r="F68" s="146">
        <v>186</v>
      </c>
      <c r="G68" s="165">
        <f t="shared" si="0"/>
        <v>7239.119999999999</v>
      </c>
    </row>
    <row r="69" spans="1:7" ht="15.75" customHeight="1" x14ac:dyDescent="0.25">
      <c r="A69" s="1"/>
      <c r="B69" s="146" t="s">
        <v>376</v>
      </c>
      <c r="C69" s="146" t="s">
        <v>385</v>
      </c>
      <c r="D69" s="147">
        <v>11.91</v>
      </c>
      <c r="E69" s="148">
        <v>1.5</v>
      </c>
      <c r="F69" s="146">
        <v>188</v>
      </c>
      <c r="G69" s="165">
        <f t="shared" si="0"/>
        <v>3358.6200000000003</v>
      </c>
    </row>
    <row r="70" spans="1:7" ht="15.75" customHeight="1" x14ac:dyDescent="0.25">
      <c r="A70" s="1"/>
      <c r="B70" s="146" t="s">
        <v>375</v>
      </c>
      <c r="C70" s="146" t="s">
        <v>386</v>
      </c>
      <c r="D70" s="147">
        <v>10.76</v>
      </c>
      <c r="E70" s="148">
        <v>3</v>
      </c>
      <c r="F70" s="146">
        <v>186</v>
      </c>
      <c r="G70" s="165">
        <f t="shared" si="0"/>
        <v>6004.08</v>
      </c>
    </row>
    <row r="71" spans="1:7" ht="15.75" customHeight="1" x14ac:dyDescent="0.25">
      <c r="A71" s="1"/>
      <c r="B71" s="146"/>
      <c r="C71" s="146"/>
      <c r="D71" s="147"/>
      <c r="E71" s="148"/>
      <c r="F71" s="146"/>
      <c r="G71" s="165">
        <f t="shared" si="0"/>
        <v>0</v>
      </c>
    </row>
    <row r="72" spans="1:7" ht="15.75" customHeight="1" x14ac:dyDescent="0.25">
      <c r="A72" s="1"/>
      <c r="B72" s="146"/>
      <c r="C72" s="146"/>
      <c r="D72" s="147"/>
      <c r="E72" s="148"/>
      <c r="F72" s="146"/>
      <c r="G72" s="165">
        <f t="shared" si="0"/>
        <v>0</v>
      </c>
    </row>
    <row r="73" spans="1:7" ht="15.75" customHeight="1" x14ac:dyDescent="0.25">
      <c r="A73" s="1"/>
      <c r="B73" s="146"/>
      <c r="C73" s="146"/>
      <c r="D73" s="147"/>
      <c r="E73" s="148"/>
      <c r="F73" s="146"/>
      <c r="G73" s="165">
        <f t="shared" si="0"/>
        <v>0</v>
      </c>
    </row>
    <row r="74" spans="1:7" ht="15.75" customHeight="1" x14ac:dyDescent="0.25">
      <c r="A74" s="1"/>
      <c r="B74" s="146"/>
      <c r="C74" s="146"/>
      <c r="D74" s="147"/>
      <c r="E74" s="148"/>
      <c r="F74" s="146"/>
      <c r="G74" s="165">
        <f t="shared" si="0"/>
        <v>0</v>
      </c>
    </row>
    <row r="75" spans="1:7" ht="15.75" customHeight="1" x14ac:dyDescent="0.25">
      <c r="A75" s="1"/>
      <c r="B75" s="146"/>
      <c r="C75" s="146"/>
      <c r="D75" s="147"/>
      <c r="E75" s="148"/>
      <c r="F75" s="146"/>
      <c r="G75" s="165">
        <f t="shared" ref="G75" si="3">D75*E75*F75</f>
        <v>0</v>
      </c>
    </row>
    <row r="76" spans="1:7" ht="15.75" customHeight="1" x14ac:dyDescent="0.25">
      <c r="A76" s="1"/>
      <c r="B76" s="146"/>
      <c r="C76" s="146"/>
      <c r="D76" s="147"/>
      <c r="E76" s="148"/>
      <c r="F76" s="146"/>
      <c r="G76" s="165">
        <f t="shared" si="0"/>
        <v>0</v>
      </c>
    </row>
    <row r="77" spans="1:7" ht="15.75" customHeight="1" x14ac:dyDescent="0.25">
      <c r="A77" s="1"/>
      <c r="B77" s="146"/>
      <c r="C77" s="146"/>
      <c r="D77" s="147"/>
      <c r="E77" s="148"/>
      <c r="F77" s="146"/>
      <c r="G77" s="165">
        <f t="shared" si="0"/>
        <v>0</v>
      </c>
    </row>
    <row r="78" spans="1:7" ht="15.75" customHeight="1" x14ac:dyDescent="0.25">
      <c r="A78" s="1"/>
      <c r="B78" s="146"/>
      <c r="C78" s="146"/>
      <c r="D78" s="147"/>
      <c r="E78" s="148"/>
      <c r="F78" s="146"/>
      <c r="G78" s="165">
        <f t="shared" si="0"/>
        <v>0</v>
      </c>
    </row>
    <row r="79" spans="1:7" ht="15.75" customHeight="1" x14ac:dyDescent="0.25">
      <c r="A79" s="1"/>
      <c r="B79" s="146"/>
      <c r="C79" s="146"/>
      <c r="D79" s="147"/>
      <c r="E79" s="148"/>
      <c r="F79" s="146"/>
      <c r="G79" s="165">
        <f t="shared" si="0"/>
        <v>0</v>
      </c>
    </row>
    <row r="80" spans="1:7" ht="15.75" customHeight="1" x14ac:dyDescent="0.25">
      <c r="A80" s="1"/>
      <c r="B80" s="146"/>
      <c r="C80" s="146"/>
      <c r="D80" s="147"/>
      <c r="E80" s="148"/>
      <c r="F80" s="146"/>
      <c r="G80" s="165">
        <f t="shared" si="0"/>
        <v>0</v>
      </c>
    </row>
    <row r="81" spans="1:7" ht="15.75" customHeight="1" x14ac:dyDescent="0.25">
      <c r="A81" s="1"/>
      <c r="B81" s="146"/>
      <c r="C81" s="146"/>
      <c r="D81" s="147"/>
      <c r="E81" s="148"/>
      <c r="F81" s="146"/>
      <c r="G81" s="165">
        <f t="shared" si="0"/>
        <v>0</v>
      </c>
    </row>
    <row r="82" spans="1:7" ht="15.75" customHeight="1" x14ac:dyDescent="0.25">
      <c r="A82" s="1"/>
      <c r="B82" s="146"/>
      <c r="C82" s="146"/>
      <c r="D82" s="147"/>
      <c r="E82" s="148"/>
      <c r="F82" s="146"/>
      <c r="G82" s="165">
        <f>D82*E82*F82</f>
        <v>0</v>
      </c>
    </row>
    <row r="83" spans="1:7" ht="15.75" customHeight="1" x14ac:dyDescent="0.25">
      <c r="A83" s="1"/>
      <c r="B83" s="146"/>
      <c r="C83" s="146"/>
      <c r="D83" s="147"/>
      <c r="E83" s="148"/>
      <c r="F83" s="146"/>
      <c r="G83" s="165">
        <f t="shared" si="0"/>
        <v>0</v>
      </c>
    </row>
    <row r="84" spans="1:7" ht="15.75" customHeight="1" x14ac:dyDescent="0.25">
      <c r="A84" s="1"/>
      <c r="B84" s="146"/>
      <c r="C84" s="146"/>
      <c r="D84" s="147"/>
      <c r="E84" s="148"/>
      <c r="F84" s="146"/>
      <c r="G84" s="165">
        <f t="shared" si="0"/>
        <v>0</v>
      </c>
    </row>
    <row r="85" spans="1:7" ht="15.75" customHeight="1" x14ac:dyDescent="0.25">
      <c r="A85" s="1"/>
      <c r="B85" s="146"/>
      <c r="C85" s="146"/>
      <c r="D85" s="147"/>
      <c r="E85" s="148"/>
      <c r="F85" s="146"/>
      <c r="G85" s="165">
        <f t="shared" si="0"/>
        <v>0</v>
      </c>
    </row>
    <row r="86" spans="1:7" ht="15.75" customHeight="1" x14ac:dyDescent="0.25">
      <c r="A86" s="1"/>
      <c r="B86" s="146"/>
      <c r="C86" s="146"/>
      <c r="D86" s="147"/>
      <c r="E86" s="148"/>
      <c r="F86" s="146"/>
      <c r="G86" s="165">
        <f t="shared" si="0"/>
        <v>0</v>
      </c>
    </row>
    <row r="87" spans="1:7" ht="15.75" customHeight="1" x14ac:dyDescent="0.25">
      <c r="A87" s="1"/>
      <c r="B87" s="146"/>
      <c r="C87" s="146"/>
      <c r="D87" s="147"/>
      <c r="E87" s="148"/>
      <c r="F87" s="146"/>
      <c r="G87" s="165">
        <f t="shared" si="0"/>
        <v>0</v>
      </c>
    </row>
    <row r="88" spans="1:7" ht="15.75" customHeight="1" x14ac:dyDescent="0.25">
      <c r="A88" s="1"/>
      <c r="B88" s="146"/>
      <c r="C88" s="146"/>
      <c r="D88" s="147"/>
      <c r="E88" s="148"/>
      <c r="F88" s="146"/>
      <c r="G88" s="165">
        <f t="shared" si="0"/>
        <v>0</v>
      </c>
    </row>
    <row r="89" spans="1:7" ht="15.75" customHeight="1" x14ac:dyDescent="0.25">
      <c r="A89" s="1"/>
      <c r="B89" s="146"/>
      <c r="C89" s="146"/>
      <c r="D89" s="147"/>
      <c r="E89" s="148"/>
      <c r="F89" s="146"/>
      <c r="G89" s="165">
        <f t="shared" si="0"/>
        <v>0</v>
      </c>
    </row>
    <row r="90" spans="1:7" ht="15.75" customHeight="1" x14ac:dyDescent="0.25">
      <c r="A90" s="1"/>
      <c r="B90" s="146"/>
      <c r="C90" s="146"/>
      <c r="D90" s="147"/>
      <c r="E90" s="148"/>
      <c r="F90" s="146"/>
      <c r="G90" s="165">
        <f t="shared" si="0"/>
        <v>0</v>
      </c>
    </row>
    <row r="91" spans="1:7" ht="15.75" customHeight="1" x14ac:dyDescent="0.25">
      <c r="A91" s="1"/>
      <c r="B91" s="146"/>
      <c r="C91" s="146"/>
      <c r="D91" s="147"/>
      <c r="E91" s="148"/>
      <c r="F91" s="146"/>
      <c r="G91" s="165">
        <f t="shared" si="0"/>
        <v>0</v>
      </c>
    </row>
    <row r="92" spans="1:7" ht="15.75" customHeight="1" x14ac:dyDescent="0.25">
      <c r="A92" s="1"/>
      <c r="B92" s="146"/>
      <c r="C92" s="146"/>
      <c r="D92" s="147"/>
      <c r="E92" s="148"/>
      <c r="F92" s="146"/>
      <c r="G92" s="165">
        <f t="shared" si="0"/>
        <v>0</v>
      </c>
    </row>
    <row r="93" spans="1:7" ht="15.75" customHeight="1" x14ac:dyDescent="0.25">
      <c r="A93" s="1"/>
      <c r="B93" s="146"/>
      <c r="C93" s="146"/>
      <c r="D93" s="147"/>
      <c r="E93" s="148"/>
      <c r="F93" s="146"/>
      <c r="G93" s="165">
        <f t="shared" si="0"/>
        <v>0</v>
      </c>
    </row>
    <row r="94" spans="1:7" ht="15.75" customHeight="1" x14ac:dyDescent="0.25">
      <c r="A94" s="1"/>
      <c r="B94" s="146"/>
      <c r="C94" s="146"/>
      <c r="D94" s="147"/>
      <c r="E94" s="148"/>
      <c r="F94" s="146"/>
      <c r="G94" s="165">
        <f t="shared" si="0"/>
        <v>0</v>
      </c>
    </row>
    <row r="95" spans="1:7" ht="15.75" customHeight="1" x14ac:dyDescent="0.25">
      <c r="A95" s="1"/>
      <c r="B95" s="146"/>
      <c r="C95" s="146"/>
      <c r="D95" s="147"/>
      <c r="E95" s="148"/>
      <c r="F95" s="146"/>
      <c r="G95" s="165">
        <f t="shared" si="0"/>
        <v>0</v>
      </c>
    </row>
    <row r="96" spans="1:7" ht="15.75" customHeight="1" x14ac:dyDescent="0.25">
      <c r="A96" s="1"/>
      <c r="B96" s="146"/>
      <c r="C96" s="146"/>
      <c r="D96" s="147"/>
      <c r="E96" s="148"/>
      <c r="F96" s="146"/>
      <c r="G96" s="165">
        <f t="shared" si="0"/>
        <v>0</v>
      </c>
    </row>
    <row r="97" spans="1:7" ht="15.75" customHeight="1" x14ac:dyDescent="0.25">
      <c r="A97" s="1"/>
      <c r="B97" s="146"/>
      <c r="C97" s="146"/>
      <c r="D97" s="147"/>
      <c r="E97" s="148"/>
      <c r="F97" s="146"/>
      <c r="G97" s="165">
        <f t="shared" si="0"/>
        <v>0</v>
      </c>
    </row>
    <row r="98" spans="1:7" ht="15.75" customHeight="1" x14ac:dyDescent="0.25">
      <c r="A98" s="1"/>
      <c r="B98" s="146"/>
      <c r="C98" s="146"/>
      <c r="D98" s="147"/>
      <c r="E98" s="148"/>
      <c r="F98" s="146"/>
      <c r="G98" s="165">
        <f t="shared" si="0"/>
        <v>0</v>
      </c>
    </row>
    <row r="99" spans="1:7" ht="15.75" customHeight="1" x14ac:dyDescent="0.25">
      <c r="A99" s="1"/>
      <c r="B99" s="146"/>
      <c r="C99" s="146"/>
      <c r="D99" s="147"/>
      <c r="E99" s="148"/>
      <c r="F99" s="146"/>
      <c r="G99" s="165">
        <f t="shared" si="0"/>
        <v>0</v>
      </c>
    </row>
    <row r="100" spans="1:7" ht="15.75" customHeight="1" x14ac:dyDescent="0.25">
      <c r="A100" s="1"/>
      <c r="B100" s="146"/>
      <c r="C100" s="146"/>
      <c r="D100" s="147"/>
      <c r="E100" s="148"/>
      <c r="F100" s="146"/>
      <c r="G100" s="165">
        <f t="shared" si="0"/>
        <v>0</v>
      </c>
    </row>
    <row r="101" spans="1:7" ht="15.75" customHeight="1" x14ac:dyDescent="0.25">
      <c r="A101" s="1"/>
      <c r="B101" s="146"/>
      <c r="C101" s="146"/>
      <c r="D101" s="147"/>
      <c r="E101" s="148"/>
      <c r="F101" s="146"/>
      <c r="G101" s="165">
        <f t="shared" si="0"/>
        <v>0</v>
      </c>
    </row>
    <row r="102" spans="1:7" ht="15.75" customHeight="1" x14ac:dyDescent="0.25">
      <c r="A102" s="1"/>
      <c r="B102" s="146"/>
      <c r="C102" s="146"/>
      <c r="D102" s="147"/>
      <c r="E102" s="148"/>
      <c r="F102" s="146"/>
      <c r="G102" s="165">
        <f t="shared" si="0"/>
        <v>0</v>
      </c>
    </row>
    <row r="103" spans="1:7" ht="15.75" customHeight="1" x14ac:dyDescent="0.25">
      <c r="A103" s="1"/>
      <c r="B103" s="146"/>
      <c r="C103" s="146"/>
      <c r="D103" s="147"/>
      <c r="E103" s="148"/>
      <c r="F103" s="146"/>
      <c r="G103" s="165">
        <f t="shared" ref="G103" si="4">D103*E103*F103</f>
        <v>0</v>
      </c>
    </row>
    <row r="104" spans="1:7" ht="15.75" customHeight="1" x14ac:dyDescent="0.25">
      <c r="A104" s="1"/>
      <c r="B104" s="146"/>
      <c r="C104" s="146"/>
      <c r="D104" s="147"/>
      <c r="E104" s="148"/>
      <c r="F104" s="146"/>
      <c r="G104" s="165">
        <f t="shared" ref="G104" si="5">D104*E104*F104</f>
        <v>0</v>
      </c>
    </row>
    <row r="105" spans="1:7" ht="15.75" customHeight="1" x14ac:dyDescent="0.25">
      <c r="A105" s="1"/>
      <c r="B105" s="146"/>
      <c r="C105" s="146"/>
      <c r="D105" s="147"/>
      <c r="E105" s="148"/>
      <c r="F105" s="146"/>
      <c r="G105" s="165">
        <f t="shared" si="0"/>
        <v>0</v>
      </c>
    </row>
    <row r="106" spans="1:7" ht="15.75" customHeight="1" x14ac:dyDescent="0.25">
      <c r="A106" s="1"/>
      <c r="B106" s="146"/>
      <c r="C106" s="146"/>
      <c r="D106" s="147"/>
      <c r="E106" s="148"/>
      <c r="F106" s="146"/>
      <c r="G106" s="165">
        <f t="shared" si="0"/>
        <v>0</v>
      </c>
    </row>
    <row r="107" spans="1:7" ht="15.75" customHeight="1" x14ac:dyDescent="0.25">
      <c r="A107" s="1"/>
      <c r="B107" s="146"/>
      <c r="C107" s="146"/>
      <c r="D107" s="147"/>
      <c r="E107" s="148"/>
      <c r="F107" s="146"/>
      <c r="G107" s="165">
        <f t="shared" si="0"/>
        <v>0</v>
      </c>
    </row>
    <row r="108" spans="1:7" ht="15.75" customHeight="1" x14ac:dyDescent="0.25">
      <c r="A108" s="1"/>
      <c r="B108" s="146"/>
      <c r="C108" s="146"/>
      <c r="D108" s="147"/>
      <c r="E108" s="148"/>
      <c r="F108" s="146"/>
      <c r="G108" s="165">
        <f t="shared" si="0"/>
        <v>0</v>
      </c>
    </row>
    <row r="109" spans="1:7" ht="15.75" customHeight="1" x14ac:dyDescent="0.25">
      <c r="A109" s="1"/>
      <c r="B109" s="146"/>
      <c r="C109" s="146"/>
      <c r="D109" s="147"/>
      <c r="E109" s="148"/>
      <c r="F109" s="146"/>
      <c r="G109" s="165">
        <f t="shared" si="0"/>
        <v>0</v>
      </c>
    </row>
    <row r="110" spans="1:7" ht="15.75" customHeight="1" x14ac:dyDescent="0.25">
      <c r="A110" s="1"/>
      <c r="B110" s="146"/>
      <c r="C110" s="146"/>
      <c r="D110" s="147"/>
      <c r="E110" s="148"/>
      <c r="F110" s="146"/>
      <c r="G110" s="165">
        <f t="shared" si="0"/>
        <v>0</v>
      </c>
    </row>
    <row r="111" spans="1:7" ht="15.75" customHeight="1" x14ac:dyDescent="0.25">
      <c r="A111" s="1"/>
      <c r="B111" s="146"/>
      <c r="C111" s="146"/>
      <c r="D111" s="147"/>
      <c r="E111" s="148"/>
      <c r="F111" s="146"/>
      <c r="G111" s="165">
        <f t="shared" si="0"/>
        <v>0</v>
      </c>
    </row>
    <row r="112" spans="1:7" ht="15.75" customHeight="1" x14ac:dyDescent="0.25">
      <c r="A112" s="1"/>
      <c r="B112" s="146"/>
      <c r="C112" s="146"/>
      <c r="D112" s="147"/>
      <c r="E112" s="148"/>
      <c r="F112" s="146"/>
      <c r="G112" s="165">
        <f t="shared" si="0"/>
        <v>0</v>
      </c>
    </row>
    <row r="113" spans="1:7" ht="15.75" customHeight="1" x14ac:dyDescent="0.25">
      <c r="A113" s="1"/>
      <c r="B113" s="146"/>
      <c r="C113" s="146"/>
      <c r="D113" s="147"/>
      <c r="E113" s="148"/>
      <c r="F113" s="146"/>
      <c r="G113" s="165">
        <f t="shared" si="0"/>
        <v>0</v>
      </c>
    </row>
    <row r="114" spans="1:7" ht="15.75" customHeight="1" x14ac:dyDescent="0.25">
      <c r="A114" s="1"/>
      <c r="B114" s="146"/>
      <c r="C114" s="146"/>
      <c r="D114" s="147"/>
      <c r="E114" s="148"/>
      <c r="F114" s="146"/>
      <c r="G114" s="165">
        <f t="shared" si="0"/>
        <v>0</v>
      </c>
    </row>
    <row r="115" spans="1:7" ht="15.75" customHeight="1" x14ac:dyDescent="0.25">
      <c r="A115" s="1"/>
      <c r="B115" s="146"/>
      <c r="C115" s="146"/>
      <c r="D115" s="147"/>
      <c r="E115" s="148"/>
      <c r="F115" s="146"/>
      <c r="G115" s="165">
        <f t="shared" si="0"/>
        <v>0</v>
      </c>
    </row>
    <row r="116" spans="1:7" ht="15.75" customHeight="1" x14ac:dyDescent="0.25">
      <c r="A116" s="1"/>
      <c r="B116" s="146"/>
      <c r="C116" s="146"/>
      <c r="D116" s="147"/>
      <c r="E116" s="148"/>
      <c r="F116" s="146"/>
      <c r="G116" s="165">
        <f t="shared" si="0"/>
        <v>0</v>
      </c>
    </row>
    <row r="117" spans="1:7" ht="15.75" customHeight="1" x14ac:dyDescent="0.25">
      <c r="A117" s="1"/>
      <c r="B117" s="146"/>
      <c r="C117" s="146"/>
      <c r="D117" s="147"/>
      <c r="E117" s="148"/>
      <c r="F117" s="146"/>
      <c r="G117" s="165">
        <f t="shared" si="0"/>
        <v>0</v>
      </c>
    </row>
    <row r="118" spans="1:7" ht="15.75" customHeight="1" x14ac:dyDescent="0.25">
      <c r="A118" s="1"/>
      <c r="B118" s="146"/>
      <c r="C118" s="146"/>
      <c r="D118" s="147"/>
      <c r="E118" s="148"/>
      <c r="F118" s="146"/>
      <c r="G118" s="165">
        <f t="shared" si="0"/>
        <v>0</v>
      </c>
    </row>
    <row r="119" spans="1:7" ht="15.75" customHeight="1" x14ac:dyDescent="0.25">
      <c r="A119" s="1"/>
      <c r="B119" s="146"/>
      <c r="C119" s="146"/>
      <c r="D119" s="147"/>
      <c r="E119" s="148"/>
      <c r="F119" s="146"/>
      <c r="G119" s="165">
        <f t="shared" si="0"/>
        <v>0</v>
      </c>
    </row>
    <row r="120" spans="1:7" ht="15.75" customHeight="1" x14ac:dyDescent="0.25">
      <c r="A120" s="1"/>
      <c r="B120" s="146"/>
      <c r="C120" s="146"/>
      <c r="D120" s="147"/>
      <c r="E120" s="148"/>
      <c r="F120" s="146"/>
      <c r="G120" s="165">
        <f t="shared" si="0"/>
        <v>0</v>
      </c>
    </row>
    <row r="121" spans="1:7" ht="15.75" customHeight="1" x14ac:dyDescent="0.25">
      <c r="A121" s="1"/>
      <c r="B121" s="146"/>
      <c r="C121" s="146"/>
      <c r="D121" s="147"/>
      <c r="E121" s="148"/>
      <c r="F121" s="146"/>
      <c r="G121" s="165">
        <f>D121*E121*F121</f>
        <v>0</v>
      </c>
    </row>
    <row r="122" spans="1:7" ht="15.75" customHeight="1" x14ac:dyDescent="0.25">
      <c r="A122" s="1"/>
      <c r="B122" s="167"/>
      <c r="C122" s="167"/>
      <c r="D122" s="182"/>
      <c r="E122" s="190"/>
      <c r="F122" s="191"/>
      <c r="G122" s="614">
        <f>SUM(G6:G121)</f>
        <v>557265.39899999998</v>
      </c>
    </row>
    <row r="123" spans="1:7" ht="15.75" customHeight="1" thickBot="1" x14ac:dyDescent="0.3">
      <c r="A123" s="1"/>
      <c r="B123" s="183" t="s">
        <v>174</v>
      </c>
      <c r="C123" s="167"/>
      <c r="D123" s="182"/>
      <c r="E123" s="192"/>
      <c r="F123" s="193" t="s">
        <v>83</v>
      </c>
      <c r="G123" s="615"/>
    </row>
    <row r="124" spans="1:7" ht="15.75" customHeight="1" x14ac:dyDescent="0.25">
      <c r="A124" s="1"/>
      <c r="B124" s="194"/>
      <c r="C124" s="195"/>
      <c r="D124" s="196"/>
      <c r="E124" s="197"/>
      <c r="F124" s="610" t="s">
        <v>84</v>
      </c>
      <c r="G124" s="611"/>
    </row>
    <row r="125" spans="1:7" ht="15.75" customHeight="1" thickBot="1" x14ac:dyDescent="0.3">
      <c r="A125" s="1"/>
      <c r="B125" s="167"/>
      <c r="C125" s="167"/>
      <c r="D125" s="182"/>
      <c r="E125" s="167"/>
      <c r="F125" s="608" t="s">
        <v>157</v>
      </c>
      <c r="G125" s="609"/>
    </row>
    <row r="126" spans="1:7" ht="15.75" customHeight="1" x14ac:dyDescent="0.2">
      <c r="B126" s="198"/>
      <c r="C126" s="198"/>
      <c r="D126" s="198"/>
      <c r="E126" s="198"/>
      <c r="F126" s="198"/>
      <c r="G126" s="198"/>
    </row>
    <row r="127" spans="1:7" ht="15.75" customHeight="1" x14ac:dyDescent="0.2"/>
  </sheetData>
  <sheetProtection algorithmName="SHA-512" hashValue="o5ZRiH86kP8PTPcf5jvOPXtFbvsemgqbYzTR4E2X9ocUx0MN565M6uQiwbtYXTgg0bdtuCWfe4Qg/6zvtjomdg==" saltValue="3s1kUgcfYEUxHBXh2bfIfw==" spinCount="100000" sheet="1" selectLockedCells="1"/>
  <mergeCells count="7">
    <mergeCell ref="F125:G125"/>
    <mergeCell ref="F124:G124"/>
    <mergeCell ref="B1:G1"/>
    <mergeCell ref="B2:G2"/>
    <mergeCell ref="C3:E3"/>
    <mergeCell ref="B4:G4"/>
    <mergeCell ref="G122:G123"/>
  </mergeCells>
  <pageMargins left="0.25" right="0.25" top="0.5" bottom="0.5" header="0.3" footer="0.3"/>
  <pageSetup orientation="landscape" r:id="rId1"/>
  <headerFooter>
    <oddHeader>&amp;L&amp;"Times New Roman,Regular"&amp;11 2020-2021 School Year&amp;R&amp;"Times New Roman,Regular"&amp;11Attachment FP6</oddHeader>
    <oddFooter>&amp;L&amp;"Times New Roman,Regular"&amp;11SFA Labor&amp;R&amp;"Times New Roman,Regular"&amp;11Revised January 28, 2020</oddFooter>
  </headerFooter>
  <rowBreaks count="2" manualBreakCount="2">
    <brk id="35" max="6" man="1"/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53"/>
  <sheetViews>
    <sheetView zoomScaleNormal="100" workbookViewId="0">
      <selection activeCell="C3" sqref="C3:D3"/>
    </sheetView>
  </sheetViews>
  <sheetFormatPr defaultColWidth="9.140625" defaultRowHeight="12.75" x14ac:dyDescent="0.2"/>
  <cols>
    <col min="1" max="1" width="3.7109375" style="263" customWidth="1"/>
    <col min="2" max="3" width="35.7109375" style="263" customWidth="1"/>
    <col min="4" max="5" width="10.7109375" style="263" customWidth="1"/>
    <col min="6" max="6" width="11.7109375" style="263" customWidth="1"/>
    <col min="7" max="7" width="20.7109375" style="263" customWidth="1"/>
    <col min="8" max="16384" width="9.140625" style="263"/>
  </cols>
  <sheetData>
    <row r="1" spans="1:7" s="34" customFormat="1" ht="18.75" customHeight="1" x14ac:dyDescent="0.3">
      <c r="B1" s="612" t="s">
        <v>277</v>
      </c>
      <c r="C1" s="612"/>
      <c r="D1" s="612"/>
      <c r="E1" s="612"/>
      <c r="F1" s="612"/>
      <c r="G1" s="612"/>
    </row>
    <row r="2" spans="1:7" s="36" customFormat="1" ht="15.75" customHeight="1" x14ac:dyDescent="0.3">
      <c r="A2" s="1"/>
      <c r="B2" s="613" t="s">
        <v>103</v>
      </c>
      <c r="C2" s="613"/>
      <c r="D2" s="613"/>
      <c r="E2" s="613"/>
      <c r="F2" s="613"/>
      <c r="G2" s="613"/>
    </row>
    <row r="3" spans="1:7" ht="15.75" customHeight="1" thickBot="1" x14ac:dyDescent="0.3">
      <c r="A3" s="264"/>
      <c r="B3" s="265" t="s">
        <v>139</v>
      </c>
      <c r="C3" s="622"/>
      <c r="D3" s="622"/>
      <c r="E3" s="266"/>
      <c r="F3" s="623"/>
      <c r="G3" s="623"/>
    </row>
    <row r="4" spans="1:7" ht="15.75" customHeight="1" x14ac:dyDescent="0.25">
      <c r="A4" s="267"/>
      <c r="B4" s="624"/>
      <c r="C4" s="624"/>
      <c r="D4" s="624"/>
      <c r="E4" s="624"/>
      <c r="F4" s="624"/>
      <c r="G4" s="624"/>
    </row>
    <row r="5" spans="1:7" ht="30" customHeight="1" x14ac:dyDescent="0.25">
      <c r="A5" s="268"/>
      <c r="B5" s="269" t="s">
        <v>77</v>
      </c>
      <c r="C5" s="270" t="s">
        <v>172</v>
      </c>
      <c r="D5" s="270" t="s">
        <v>79</v>
      </c>
      <c r="E5" s="271" t="s">
        <v>80</v>
      </c>
      <c r="F5" s="271" t="s">
        <v>81</v>
      </c>
      <c r="G5" s="270" t="s">
        <v>82</v>
      </c>
    </row>
    <row r="6" spans="1:7" ht="15.75" customHeight="1" x14ac:dyDescent="0.25">
      <c r="A6" s="268"/>
      <c r="B6" s="272"/>
      <c r="C6" s="272"/>
      <c r="D6" s="147"/>
      <c r="E6" s="273"/>
      <c r="F6" s="272"/>
      <c r="G6" s="147">
        <f>D6*E6*F6</f>
        <v>0</v>
      </c>
    </row>
    <row r="7" spans="1:7" ht="15.75" customHeight="1" x14ac:dyDescent="0.25">
      <c r="A7" s="268"/>
      <c r="B7" s="272"/>
      <c r="C7" s="272"/>
      <c r="D7" s="147"/>
      <c r="E7" s="273"/>
      <c r="F7" s="272"/>
      <c r="G7" s="147">
        <f t="shared" ref="G7:G243" si="0">D7*E7*F7</f>
        <v>0</v>
      </c>
    </row>
    <row r="8" spans="1:7" ht="15.75" customHeight="1" x14ac:dyDescent="0.25">
      <c r="A8" s="268"/>
      <c r="B8" s="272"/>
      <c r="C8" s="272"/>
      <c r="D8" s="147"/>
      <c r="E8" s="273"/>
      <c r="F8" s="272"/>
      <c r="G8" s="147">
        <f t="shared" si="0"/>
        <v>0</v>
      </c>
    </row>
    <row r="9" spans="1:7" ht="15.75" customHeight="1" x14ac:dyDescent="0.25">
      <c r="A9" s="268"/>
      <c r="B9" s="272"/>
      <c r="C9" s="272"/>
      <c r="D9" s="147"/>
      <c r="E9" s="273"/>
      <c r="F9" s="272"/>
      <c r="G9" s="147">
        <f t="shared" si="0"/>
        <v>0</v>
      </c>
    </row>
    <row r="10" spans="1:7" ht="15.75" customHeight="1" x14ac:dyDescent="0.25">
      <c r="A10" s="268"/>
      <c r="B10" s="272"/>
      <c r="C10" s="272"/>
      <c r="D10" s="147"/>
      <c r="E10" s="273"/>
      <c r="F10" s="272"/>
      <c r="G10" s="147">
        <f t="shared" si="0"/>
        <v>0</v>
      </c>
    </row>
    <row r="11" spans="1:7" ht="15.75" customHeight="1" x14ac:dyDescent="0.25">
      <c r="A11" s="268"/>
      <c r="B11" s="272"/>
      <c r="C11" s="272"/>
      <c r="D11" s="147"/>
      <c r="E11" s="273"/>
      <c r="F11" s="272"/>
      <c r="G11" s="147">
        <f t="shared" si="0"/>
        <v>0</v>
      </c>
    </row>
    <row r="12" spans="1:7" ht="15.75" customHeight="1" x14ac:dyDescent="0.25">
      <c r="A12" s="268"/>
      <c r="B12" s="272"/>
      <c r="C12" s="272"/>
      <c r="D12" s="147"/>
      <c r="E12" s="273"/>
      <c r="F12" s="272"/>
      <c r="G12" s="147">
        <f t="shared" si="0"/>
        <v>0</v>
      </c>
    </row>
    <row r="13" spans="1:7" ht="15.75" customHeight="1" x14ac:dyDescent="0.25">
      <c r="A13" s="268"/>
      <c r="B13" s="272"/>
      <c r="C13" s="272"/>
      <c r="D13" s="147"/>
      <c r="E13" s="273"/>
      <c r="F13" s="272"/>
      <c r="G13" s="147">
        <f t="shared" si="0"/>
        <v>0</v>
      </c>
    </row>
    <row r="14" spans="1:7" ht="15.75" customHeight="1" x14ac:dyDescent="0.25">
      <c r="A14" s="268"/>
      <c r="B14" s="272"/>
      <c r="C14" s="272"/>
      <c r="D14" s="147"/>
      <c r="E14" s="273"/>
      <c r="F14" s="272"/>
      <c r="G14" s="147">
        <f t="shared" si="0"/>
        <v>0</v>
      </c>
    </row>
    <row r="15" spans="1:7" ht="15.75" customHeight="1" x14ac:dyDescent="0.25">
      <c r="A15" s="268"/>
      <c r="B15" s="272"/>
      <c r="C15" s="272"/>
      <c r="D15" s="147"/>
      <c r="E15" s="273"/>
      <c r="F15" s="272"/>
      <c r="G15" s="147">
        <f t="shared" si="0"/>
        <v>0</v>
      </c>
    </row>
    <row r="16" spans="1:7" ht="15.75" customHeight="1" x14ac:dyDescent="0.25">
      <c r="A16" s="268"/>
      <c r="B16" s="272"/>
      <c r="C16" s="272"/>
      <c r="D16" s="147"/>
      <c r="E16" s="273"/>
      <c r="F16" s="272"/>
      <c r="G16" s="147">
        <f t="shared" si="0"/>
        <v>0</v>
      </c>
    </row>
    <row r="17" spans="1:7" ht="15.75" customHeight="1" x14ac:dyDescent="0.25">
      <c r="A17" s="268"/>
      <c r="B17" s="272"/>
      <c r="C17" s="272"/>
      <c r="D17" s="147"/>
      <c r="E17" s="273"/>
      <c r="F17" s="272"/>
      <c r="G17" s="147">
        <f t="shared" si="0"/>
        <v>0</v>
      </c>
    </row>
    <row r="18" spans="1:7" ht="15.75" customHeight="1" x14ac:dyDescent="0.25">
      <c r="A18" s="268"/>
      <c r="B18" s="272"/>
      <c r="C18" s="272"/>
      <c r="D18" s="147"/>
      <c r="E18" s="273"/>
      <c r="F18" s="272"/>
      <c r="G18" s="147">
        <f t="shared" si="0"/>
        <v>0</v>
      </c>
    </row>
    <row r="19" spans="1:7" ht="15.75" customHeight="1" x14ac:dyDescent="0.25">
      <c r="A19" s="268"/>
      <c r="B19" s="272"/>
      <c r="C19" s="272"/>
      <c r="D19" s="147"/>
      <c r="E19" s="273"/>
      <c r="F19" s="272"/>
      <c r="G19" s="147">
        <f t="shared" si="0"/>
        <v>0</v>
      </c>
    </row>
    <row r="20" spans="1:7" ht="15.75" customHeight="1" x14ac:dyDescent="0.25">
      <c r="A20" s="268"/>
      <c r="B20" s="272"/>
      <c r="C20" s="272"/>
      <c r="D20" s="147"/>
      <c r="E20" s="273"/>
      <c r="F20" s="272"/>
      <c r="G20" s="147">
        <f t="shared" si="0"/>
        <v>0</v>
      </c>
    </row>
    <row r="21" spans="1:7" ht="15.75" customHeight="1" x14ac:dyDescent="0.25">
      <c r="A21" s="268"/>
      <c r="B21" s="272"/>
      <c r="C21" s="272"/>
      <c r="D21" s="147"/>
      <c r="E21" s="273"/>
      <c r="F21" s="272"/>
      <c r="G21" s="147">
        <f t="shared" si="0"/>
        <v>0</v>
      </c>
    </row>
    <row r="22" spans="1:7" ht="15.75" customHeight="1" x14ac:dyDescent="0.25">
      <c r="A22" s="268"/>
      <c r="B22" s="272"/>
      <c r="C22" s="272"/>
      <c r="D22" s="147"/>
      <c r="E22" s="273"/>
      <c r="F22" s="272"/>
      <c r="G22" s="147">
        <f t="shared" si="0"/>
        <v>0</v>
      </c>
    </row>
    <row r="23" spans="1:7" ht="15.75" customHeight="1" x14ac:dyDescent="0.25">
      <c r="A23" s="268"/>
      <c r="B23" s="272"/>
      <c r="C23" s="272"/>
      <c r="D23" s="147"/>
      <c r="E23" s="273"/>
      <c r="F23" s="272"/>
      <c r="G23" s="147">
        <f t="shared" si="0"/>
        <v>0</v>
      </c>
    </row>
    <row r="24" spans="1:7" ht="15.75" customHeight="1" x14ac:dyDescent="0.25">
      <c r="A24" s="268"/>
      <c r="B24" s="272"/>
      <c r="C24" s="272"/>
      <c r="D24" s="147"/>
      <c r="E24" s="273"/>
      <c r="F24" s="272"/>
      <c r="G24" s="147">
        <f t="shared" si="0"/>
        <v>0</v>
      </c>
    </row>
    <row r="25" spans="1:7" ht="15.75" customHeight="1" x14ac:dyDescent="0.25">
      <c r="A25" s="274"/>
      <c r="B25" s="272"/>
      <c r="C25" s="272"/>
      <c r="D25" s="147"/>
      <c r="E25" s="273"/>
      <c r="F25" s="272"/>
      <c r="G25" s="147">
        <f t="shared" si="0"/>
        <v>0</v>
      </c>
    </row>
    <row r="26" spans="1:7" ht="15.75" customHeight="1" x14ac:dyDescent="0.25">
      <c r="A26" s="274"/>
      <c r="B26" s="272"/>
      <c r="C26" s="272"/>
      <c r="D26" s="147"/>
      <c r="E26" s="273"/>
      <c r="F26" s="272"/>
      <c r="G26" s="147">
        <f t="shared" si="0"/>
        <v>0</v>
      </c>
    </row>
    <row r="27" spans="1:7" ht="15.75" customHeight="1" x14ac:dyDescent="0.25">
      <c r="A27" s="274"/>
      <c r="B27" s="272"/>
      <c r="C27" s="272"/>
      <c r="D27" s="147"/>
      <c r="E27" s="273"/>
      <c r="F27" s="272"/>
      <c r="G27" s="147">
        <f t="shared" si="0"/>
        <v>0</v>
      </c>
    </row>
    <row r="28" spans="1:7" ht="15.75" customHeight="1" x14ac:dyDescent="0.25">
      <c r="A28" s="274"/>
      <c r="B28" s="272"/>
      <c r="C28" s="272"/>
      <c r="D28" s="147"/>
      <c r="E28" s="273"/>
      <c r="F28" s="272"/>
      <c r="G28" s="147">
        <f t="shared" si="0"/>
        <v>0</v>
      </c>
    </row>
    <row r="29" spans="1:7" ht="15.75" customHeight="1" x14ac:dyDescent="0.25">
      <c r="A29" s="274"/>
      <c r="B29" s="272"/>
      <c r="C29" s="272"/>
      <c r="D29" s="147"/>
      <c r="E29" s="273"/>
      <c r="F29" s="272"/>
      <c r="G29" s="147">
        <f t="shared" si="0"/>
        <v>0</v>
      </c>
    </row>
    <row r="30" spans="1:7" ht="15.75" customHeight="1" x14ac:dyDescent="0.25">
      <c r="A30" s="274"/>
      <c r="B30" s="272"/>
      <c r="C30" s="272"/>
      <c r="D30" s="147"/>
      <c r="E30" s="273"/>
      <c r="F30" s="272"/>
      <c r="G30" s="147">
        <f t="shared" si="0"/>
        <v>0</v>
      </c>
    </row>
    <row r="31" spans="1:7" ht="15.75" customHeight="1" x14ac:dyDescent="0.25">
      <c r="A31" s="274"/>
      <c r="B31" s="272"/>
      <c r="C31" s="272"/>
      <c r="D31" s="147"/>
      <c r="E31" s="273"/>
      <c r="F31" s="272"/>
      <c r="G31" s="147">
        <f t="shared" si="0"/>
        <v>0</v>
      </c>
    </row>
    <row r="32" spans="1:7" ht="15.75" customHeight="1" x14ac:dyDescent="0.25">
      <c r="A32" s="274"/>
      <c r="B32" s="272"/>
      <c r="C32" s="272"/>
      <c r="D32" s="147"/>
      <c r="E32" s="273"/>
      <c r="F32" s="272"/>
      <c r="G32" s="147">
        <f t="shared" si="0"/>
        <v>0</v>
      </c>
    </row>
    <row r="33" spans="1:7" ht="15.75" customHeight="1" x14ac:dyDescent="0.25">
      <c r="A33" s="274"/>
      <c r="B33" s="272"/>
      <c r="C33" s="272"/>
      <c r="D33" s="147"/>
      <c r="E33" s="273"/>
      <c r="F33" s="272"/>
      <c r="G33" s="147">
        <f t="shared" si="0"/>
        <v>0</v>
      </c>
    </row>
    <row r="34" spans="1:7" ht="15.75" customHeight="1" x14ac:dyDescent="0.25">
      <c r="B34" s="272"/>
      <c r="C34" s="272"/>
      <c r="D34" s="147"/>
      <c r="E34" s="273"/>
      <c r="F34" s="272"/>
      <c r="G34" s="147">
        <f t="shared" si="0"/>
        <v>0</v>
      </c>
    </row>
    <row r="35" spans="1:7" ht="15.75" customHeight="1" x14ac:dyDescent="0.25">
      <c r="B35" s="272"/>
      <c r="C35" s="272"/>
      <c r="D35" s="147"/>
      <c r="E35" s="273"/>
      <c r="F35" s="272"/>
      <c r="G35" s="147">
        <f t="shared" si="0"/>
        <v>0</v>
      </c>
    </row>
    <row r="36" spans="1:7" ht="15.75" customHeight="1" x14ac:dyDescent="0.25">
      <c r="B36" s="272"/>
      <c r="C36" s="272"/>
      <c r="D36" s="147"/>
      <c r="E36" s="273"/>
      <c r="F36" s="272"/>
      <c r="G36" s="147">
        <f t="shared" si="0"/>
        <v>0</v>
      </c>
    </row>
    <row r="37" spans="1:7" ht="15.75" customHeight="1" x14ac:dyDescent="0.25">
      <c r="B37" s="272"/>
      <c r="C37" s="272"/>
      <c r="D37" s="147"/>
      <c r="E37" s="273"/>
      <c r="F37" s="272"/>
      <c r="G37" s="147">
        <f t="shared" si="0"/>
        <v>0</v>
      </c>
    </row>
    <row r="38" spans="1:7" ht="15.75" customHeight="1" x14ac:dyDescent="0.25">
      <c r="B38" s="272"/>
      <c r="C38" s="272"/>
      <c r="D38" s="147"/>
      <c r="E38" s="273"/>
      <c r="F38" s="272"/>
      <c r="G38" s="147">
        <f t="shared" si="0"/>
        <v>0</v>
      </c>
    </row>
    <row r="39" spans="1:7" ht="15.75" customHeight="1" x14ac:dyDescent="0.25">
      <c r="B39" s="272"/>
      <c r="C39" s="272"/>
      <c r="D39" s="147"/>
      <c r="E39" s="273"/>
      <c r="F39" s="272"/>
      <c r="G39" s="147">
        <f t="shared" si="0"/>
        <v>0</v>
      </c>
    </row>
    <row r="40" spans="1:7" ht="15.75" customHeight="1" x14ac:dyDescent="0.25">
      <c r="B40" s="272"/>
      <c r="C40" s="272"/>
      <c r="D40" s="147"/>
      <c r="E40" s="273"/>
      <c r="F40" s="272"/>
      <c r="G40" s="147">
        <f t="shared" si="0"/>
        <v>0</v>
      </c>
    </row>
    <row r="41" spans="1:7" ht="15.75" customHeight="1" x14ac:dyDescent="0.25">
      <c r="B41" s="272"/>
      <c r="C41" s="272"/>
      <c r="D41" s="147"/>
      <c r="E41" s="273"/>
      <c r="F41" s="272"/>
      <c r="G41" s="147">
        <f t="shared" si="0"/>
        <v>0</v>
      </c>
    </row>
    <row r="42" spans="1:7" ht="15.75" customHeight="1" x14ac:dyDescent="0.25">
      <c r="B42" s="272"/>
      <c r="C42" s="272"/>
      <c r="D42" s="147"/>
      <c r="E42" s="273"/>
      <c r="F42" s="272"/>
      <c r="G42" s="147">
        <f t="shared" si="0"/>
        <v>0</v>
      </c>
    </row>
    <row r="43" spans="1:7" ht="15.75" customHeight="1" x14ac:dyDescent="0.25">
      <c r="B43" s="272"/>
      <c r="C43" s="272"/>
      <c r="D43" s="147"/>
      <c r="E43" s="273"/>
      <c r="F43" s="272"/>
      <c r="G43" s="147">
        <f t="shared" si="0"/>
        <v>0</v>
      </c>
    </row>
    <row r="44" spans="1:7" ht="15.75" customHeight="1" x14ac:dyDescent="0.25">
      <c r="B44" s="272"/>
      <c r="C44" s="272"/>
      <c r="D44" s="147"/>
      <c r="E44" s="273"/>
      <c r="F44" s="272"/>
      <c r="G44" s="147">
        <f t="shared" si="0"/>
        <v>0</v>
      </c>
    </row>
    <row r="45" spans="1:7" ht="15.75" customHeight="1" x14ac:dyDescent="0.25">
      <c r="B45" s="272"/>
      <c r="C45" s="272"/>
      <c r="D45" s="147"/>
      <c r="E45" s="273"/>
      <c r="F45" s="272"/>
      <c r="G45" s="147">
        <f t="shared" si="0"/>
        <v>0</v>
      </c>
    </row>
    <row r="46" spans="1:7" ht="15.75" customHeight="1" x14ac:dyDescent="0.25">
      <c r="B46" s="272"/>
      <c r="C46" s="272"/>
      <c r="D46" s="147"/>
      <c r="E46" s="273"/>
      <c r="F46" s="272"/>
      <c r="G46" s="147">
        <f t="shared" si="0"/>
        <v>0</v>
      </c>
    </row>
    <row r="47" spans="1:7" ht="15.75" customHeight="1" x14ac:dyDescent="0.25">
      <c r="B47" s="272"/>
      <c r="C47" s="272"/>
      <c r="D47" s="147"/>
      <c r="E47" s="273"/>
      <c r="F47" s="272"/>
      <c r="G47" s="147">
        <f t="shared" si="0"/>
        <v>0</v>
      </c>
    </row>
    <row r="48" spans="1:7" ht="15.75" customHeight="1" x14ac:dyDescent="0.25">
      <c r="B48" s="272"/>
      <c r="C48" s="272"/>
      <c r="D48" s="147"/>
      <c r="E48" s="273"/>
      <c r="F48" s="272"/>
      <c r="G48" s="147">
        <f t="shared" si="0"/>
        <v>0</v>
      </c>
    </row>
    <row r="49" spans="1:7" ht="15.75" customHeight="1" x14ac:dyDescent="0.25">
      <c r="B49" s="272"/>
      <c r="C49" s="272"/>
      <c r="D49" s="147"/>
      <c r="E49" s="273"/>
      <c r="F49" s="272"/>
      <c r="G49" s="147">
        <f t="shared" si="0"/>
        <v>0</v>
      </c>
    </row>
    <row r="50" spans="1:7" ht="15.75" customHeight="1" x14ac:dyDescent="0.25">
      <c r="B50" s="272"/>
      <c r="C50" s="272"/>
      <c r="D50" s="147"/>
      <c r="E50" s="273"/>
      <c r="F50" s="272"/>
      <c r="G50" s="147">
        <f t="shared" si="0"/>
        <v>0</v>
      </c>
    </row>
    <row r="51" spans="1:7" ht="15.75" customHeight="1" x14ac:dyDescent="0.25">
      <c r="B51" s="272"/>
      <c r="C51" s="272"/>
      <c r="D51" s="147"/>
      <c r="E51" s="273"/>
      <c r="F51" s="272"/>
      <c r="G51" s="147">
        <f t="shared" si="0"/>
        <v>0</v>
      </c>
    </row>
    <row r="52" spans="1:7" ht="15.75" customHeight="1" x14ac:dyDescent="0.25">
      <c r="B52" s="272"/>
      <c r="C52" s="272"/>
      <c r="D52" s="147"/>
      <c r="E52" s="273"/>
      <c r="F52" s="272"/>
      <c r="G52" s="147">
        <f t="shared" si="0"/>
        <v>0</v>
      </c>
    </row>
    <row r="53" spans="1:7" ht="15.75" customHeight="1" x14ac:dyDescent="0.25">
      <c r="B53" s="272"/>
      <c r="C53" s="272"/>
      <c r="D53" s="147"/>
      <c r="E53" s="273"/>
      <c r="F53" s="272"/>
      <c r="G53" s="147">
        <f t="shared" si="0"/>
        <v>0</v>
      </c>
    </row>
    <row r="54" spans="1:7" ht="15.75" customHeight="1" x14ac:dyDescent="0.25">
      <c r="B54" s="272"/>
      <c r="C54" s="272"/>
      <c r="D54" s="147"/>
      <c r="E54" s="273"/>
      <c r="F54" s="272"/>
      <c r="G54" s="147">
        <f t="shared" si="0"/>
        <v>0</v>
      </c>
    </row>
    <row r="55" spans="1:7" ht="15.75" customHeight="1" x14ac:dyDescent="0.25">
      <c r="A55" s="275"/>
      <c r="B55" s="272"/>
      <c r="C55" s="272"/>
      <c r="D55" s="147"/>
      <c r="E55" s="273"/>
      <c r="F55" s="272"/>
      <c r="G55" s="147">
        <f t="shared" si="0"/>
        <v>0</v>
      </c>
    </row>
    <row r="56" spans="1:7" ht="15.75" customHeight="1" x14ac:dyDescent="0.25">
      <c r="A56" s="275"/>
      <c r="B56" s="272"/>
      <c r="C56" s="272"/>
      <c r="D56" s="147"/>
      <c r="E56" s="273"/>
      <c r="F56" s="272"/>
      <c r="G56" s="147">
        <f t="shared" si="0"/>
        <v>0</v>
      </c>
    </row>
    <row r="57" spans="1:7" ht="15.75" customHeight="1" x14ac:dyDescent="0.25">
      <c r="A57" s="275"/>
      <c r="B57" s="272"/>
      <c r="C57" s="272"/>
      <c r="D57" s="147"/>
      <c r="E57" s="273"/>
      <c r="F57" s="272"/>
      <c r="G57" s="147">
        <f t="shared" si="0"/>
        <v>0</v>
      </c>
    </row>
    <row r="58" spans="1:7" ht="15.75" customHeight="1" x14ac:dyDescent="0.25">
      <c r="A58" s="275"/>
      <c r="B58" s="272"/>
      <c r="C58" s="272"/>
      <c r="D58" s="147"/>
      <c r="E58" s="273"/>
      <c r="F58" s="272"/>
      <c r="G58" s="147">
        <f t="shared" si="0"/>
        <v>0</v>
      </c>
    </row>
    <row r="59" spans="1:7" ht="15.75" customHeight="1" x14ac:dyDescent="0.25">
      <c r="A59" s="275"/>
      <c r="B59" s="272"/>
      <c r="C59" s="272"/>
      <c r="D59" s="147"/>
      <c r="E59" s="273"/>
      <c r="F59" s="272"/>
      <c r="G59" s="147">
        <f t="shared" si="0"/>
        <v>0</v>
      </c>
    </row>
    <row r="60" spans="1:7" ht="15.75" customHeight="1" x14ac:dyDescent="0.25">
      <c r="A60" s="275"/>
      <c r="B60" s="272"/>
      <c r="C60" s="272"/>
      <c r="D60" s="147"/>
      <c r="E60" s="273"/>
      <c r="F60" s="272"/>
      <c r="G60" s="147">
        <f t="shared" si="0"/>
        <v>0</v>
      </c>
    </row>
    <row r="61" spans="1:7" ht="15.75" customHeight="1" x14ac:dyDescent="0.25">
      <c r="A61" s="275"/>
      <c r="B61" s="272"/>
      <c r="C61" s="272"/>
      <c r="D61" s="147"/>
      <c r="E61" s="273"/>
      <c r="F61" s="272"/>
      <c r="G61" s="147">
        <f t="shared" si="0"/>
        <v>0</v>
      </c>
    </row>
    <row r="62" spans="1:7" ht="15.75" customHeight="1" x14ac:dyDescent="0.25">
      <c r="A62" s="275"/>
      <c r="B62" s="272"/>
      <c r="C62" s="272"/>
      <c r="D62" s="147"/>
      <c r="E62" s="273"/>
      <c r="F62" s="272"/>
      <c r="G62" s="147">
        <f>D62*E62*F62</f>
        <v>0</v>
      </c>
    </row>
    <row r="63" spans="1:7" ht="15.75" customHeight="1" x14ac:dyDescent="0.25">
      <c r="A63" s="275"/>
      <c r="B63" s="272"/>
      <c r="C63" s="272"/>
      <c r="D63" s="147"/>
      <c r="E63" s="273"/>
      <c r="F63" s="272"/>
      <c r="G63" s="147">
        <f t="shared" si="0"/>
        <v>0</v>
      </c>
    </row>
    <row r="64" spans="1:7" ht="15.75" customHeight="1" x14ac:dyDescent="0.25">
      <c r="A64" s="275"/>
      <c r="B64" s="272"/>
      <c r="C64" s="272"/>
      <c r="D64" s="147"/>
      <c r="E64" s="273"/>
      <c r="F64" s="272"/>
      <c r="G64" s="147">
        <f t="shared" si="0"/>
        <v>0</v>
      </c>
    </row>
    <row r="65" spans="2:7" ht="15.75" customHeight="1" x14ac:dyDescent="0.25">
      <c r="B65" s="272"/>
      <c r="C65" s="272"/>
      <c r="D65" s="147"/>
      <c r="E65" s="273"/>
      <c r="F65" s="272"/>
      <c r="G65" s="147">
        <f t="shared" si="0"/>
        <v>0</v>
      </c>
    </row>
    <row r="66" spans="2:7" ht="15.75" customHeight="1" x14ac:dyDescent="0.25">
      <c r="B66" s="272"/>
      <c r="C66" s="272"/>
      <c r="D66" s="147"/>
      <c r="E66" s="273"/>
      <c r="F66" s="272"/>
      <c r="G66" s="147">
        <f t="shared" si="0"/>
        <v>0</v>
      </c>
    </row>
    <row r="67" spans="2:7" ht="15.75" customHeight="1" x14ac:dyDescent="0.25">
      <c r="B67" s="272"/>
      <c r="C67" s="272"/>
      <c r="D67" s="147"/>
      <c r="E67" s="273"/>
      <c r="F67" s="272"/>
      <c r="G67" s="147">
        <f t="shared" si="0"/>
        <v>0</v>
      </c>
    </row>
    <row r="68" spans="2:7" ht="15.75" customHeight="1" x14ac:dyDescent="0.25">
      <c r="B68" s="272"/>
      <c r="C68" s="272"/>
      <c r="D68" s="147"/>
      <c r="E68" s="273"/>
      <c r="F68" s="272"/>
      <c r="G68" s="147">
        <f t="shared" si="0"/>
        <v>0</v>
      </c>
    </row>
    <row r="69" spans="2:7" ht="15.75" customHeight="1" x14ac:dyDescent="0.25">
      <c r="B69" s="272"/>
      <c r="C69" s="272"/>
      <c r="D69" s="147"/>
      <c r="E69" s="273"/>
      <c r="F69" s="272"/>
      <c r="G69" s="147">
        <f t="shared" si="0"/>
        <v>0</v>
      </c>
    </row>
    <row r="70" spans="2:7" ht="15.75" customHeight="1" x14ac:dyDescent="0.25">
      <c r="B70" s="272"/>
      <c r="C70" s="272"/>
      <c r="D70" s="147"/>
      <c r="E70" s="273"/>
      <c r="F70" s="272"/>
      <c r="G70" s="147">
        <f t="shared" si="0"/>
        <v>0</v>
      </c>
    </row>
    <row r="71" spans="2:7" ht="15.75" customHeight="1" x14ac:dyDescent="0.25">
      <c r="B71" s="272"/>
      <c r="C71" s="272"/>
      <c r="D71" s="147"/>
      <c r="E71" s="273"/>
      <c r="F71" s="272"/>
      <c r="G71" s="147">
        <f t="shared" si="0"/>
        <v>0</v>
      </c>
    </row>
    <row r="72" spans="2:7" ht="15.75" customHeight="1" x14ac:dyDescent="0.25">
      <c r="B72" s="272"/>
      <c r="C72" s="272"/>
      <c r="D72" s="147"/>
      <c r="E72" s="273"/>
      <c r="F72" s="272"/>
      <c r="G72" s="147">
        <f t="shared" si="0"/>
        <v>0</v>
      </c>
    </row>
    <row r="73" spans="2:7" ht="15.75" customHeight="1" x14ac:dyDescent="0.25">
      <c r="B73" s="272"/>
      <c r="C73" s="272"/>
      <c r="D73" s="147"/>
      <c r="E73" s="273"/>
      <c r="F73" s="272"/>
      <c r="G73" s="147">
        <f t="shared" si="0"/>
        <v>0</v>
      </c>
    </row>
    <row r="74" spans="2:7" ht="15.75" customHeight="1" x14ac:dyDescent="0.25">
      <c r="B74" s="272"/>
      <c r="C74" s="272"/>
      <c r="D74" s="147"/>
      <c r="E74" s="273"/>
      <c r="F74" s="272"/>
      <c r="G74" s="147">
        <f t="shared" si="0"/>
        <v>0</v>
      </c>
    </row>
    <row r="75" spans="2:7" ht="15.75" customHeight="1" x14ac:dyDescent="0.25">
      <c r="B75" s="272"/>
      <c r="C75" s="272"/>
      <c r="D75" s="147"/>
      <c r="E75" s="273"/>
      <c r="F75" s="272"/>
      <c r="G75" s="147">
        <f t="shared" si="0"/>
        <v>0</v>
      </c>
    </row>
    <row r="76" spans="2:7" ht="15.75" customHeight="1" x14ac:dyDescent="0.25">
      <c r="B76" s="272"/>
      <c r="C76" s="272"/>
      <c r="D76" s="147"/>
      <c r="E76" s="273"/>
      <c r="F76" s="272"/>
      <c r="G76" s="147">
        <f t="shared" si="0"/>
        <v>0</v>
      </c>
    </row>
    <row r="77" spans="2:7" ht="15.75" customHeight="1" x14ac:dyDescent="0.25">
      <c r="B77" s="272"/>
      <c r="C77" s="272"/>
      <c r="D77" s="147"/>
      <c r="E77" s="273"/>
      <c r="F77" s="272"/>
      <c r="G77" s="147">
        <f t="shared" si="0"/>
        <v>0</v>
      </c>
    </row>
    <row r="78" spans="2:7" ht="15.75" customHeight="1" x14ac:dyDescent="0.25">
      <c r="B78" s="272"/>
      <c r="C78" s="272"/>
      <c r="D78" s="147"/>
      <c r="E78" s="273"/>
      <c r="F78" s="272"/>
      <c r="G78" s="147">
        <f t="shared" si="0"/>
        <v>0</v>
      </c>
    </row>
    <row r="79" spans="2:7" ht="15.75" customHeight="1" x14ac:dyDescent="0.25">
      <c r="B79" s="272"/>
      <c r="C79" s="272"/>
      <c r="D79" s="147"/>
      <c r="E79" s="273"/>
      <c r="F79" s="272"/>
      <c r="G79" s="147">
        <f t="shared" si="0"/>
        <v>0</v>
      </c>
    </row>
    <row r="80" spans="2:7" ht="15.75" customHeight="1" x14ac:dyDescent="0.25">
      <c r="B80" s="272"/>
      <c r="C80" s="272"/>
      <c r="D80" s="147"/>
      <c r="E80" s="273"/>
      <c r="F80" s="272"/>
      <c r="G80" s="147">
        <f t="shared" si="0"/>
        <v>0</v>
      </c>
    </row>
    <row r="81" spans="1:7" ht="15.75" customHeight="1" x14ac:dyDescent="0.25">
      <c r="B81" s="272"/>
      <c r="C81" s="272"/>
      <c r="D81" s="147"/>
      <c r="E81" s="273"/>
      <c r="F81" s="272"/>
      <c r="G81" s="147">
        <f t="shared" si="0"/>
        <v>0</v>
      </c>
    </row>
    <row r="82" spans="1:7" ht="15.75" customHeight="1" x14ac:dyDescent="0.25">
      <c r="A82" s="275"/>
      <c r="B82" s="272"/>
      <c r="C82" s="272"/>
      <c r="D82" s="147"/>
      <c r="E82" s="273"/>
      <c r="F82" s="272"/>
      <c r="G82" s="147">
        <f t="shared" si="0"/>
        <v>0</v>
      </c>
    </row>
    <row r="83" spans="1:7" ht="15.75" customHeight="1" x14ac:dyDescent="0.25">
      <c r="A83" s="275"/>
      <c r="B83" s="272"/>
      <c r="C83" s="272"/>
      <c r="D83" s="147"/>
      <c r="E83" s="273"/>
      <c r="F83" s="272"/>
      <c r="G83" s="147">
        <f t="shared" si="0"/>
        <v>0</v>
      </c>
    </row>
    <row r="84" spans="1:7" ht="15.75" customHeight="1" x14ac:dyDescent="0.25">
      <c r="A84" s="275"/>
      <c r="B84" s="272"/>
      <c r="C84" s="272"/>
      <c r="D84" s="147"/>
      <c r="E84" s="273"/>
      <c r="F84" s="272"/>
      <c r="G84" s="147">
        <f t="shared" si="0"/>
        <v>0</v>
      </c>
    </row>
    <row r="85" spans="1:7" ht="15.75" customHeight="1" x14ac:dyDescent="0.25">
      <c r="A85" s="275"/>
      <c r="B85" s="272"/>
      <c r="C85" s="272"/>
      <c r="D85" s="147"/>
      <c r="E85" s="273"/>
      <c r="F85" s="272"/>
      <c r="G85" s="147">
        <f t="shared" si="0"/>
        <v>0</v>
      </c>
    </row>
    <row r="86" spans="1:7" ht="15.75" customHeight="1" x14ac:dyDescent="0.25">
      <c r="A86" s="275"/>
      <c r="B86" s="272"/>
      <c r="C86" s="272"/>
      <c r="D86" s="147"/>
      <c r="E86" s="273"/>
      <c r="F86" s="272"/>
      <c r="G86" s="147">
        <f t="shared" si="0"/>
        <v>0</v>
      </c>
    </row>
    <row r="87" spans="1:7" ht="15.75" customHeight="1" x14ac:dyDescent="0.25">
      <c r="A87" s="275"/>
      <c r="B87" s="272"/>
      <c r="C87" s="272"/>
      <c r="D87" s="147"/>
      <c r="E87" s="273"/>
      <c r="F87" s="272"/>
      <c r="G87" s="147">
        <f t="shared" si="0"/>
        <v>0</v>
      </c>
    </row>
    <row r="88" spans="1:7" ht="15.75" customHeight="1" x14ac:dyDescent="0.25">
      <c r="A88" s="275"/>
      <c r="B88" s="272"/>
      <c r="C88" s="272"/>
      <c r="D88" s="147"/>
      <c r="E88" s="273"/>
      <c r="F88" s="272"/>
      <c r="G88" s="147">
        <f t="shared" si="0"/>
        <v>0</v>
      </c>
    </row>
    <row r="89" spans="1:7" ht="15.75" customHeight="1" x14ac:dyDescent="0.25">
      <c r="A89" s="275"/>
      <c r="B89" s="272"/>
      <c r="C89" s="272"/>
      <c r="D89" s="147"/>
      <c r="E89" s="273"/>
      <c r="F89" s="272"/>
      <c r="G89" s="147">
        <f t="shared" si="0"/>
        <v>0</v>
      </c>
    </row>
    <row r="90" spans="1:7" ht="15.75" customHeight="1" x14ac:dyDescent="0.25">
      <c r="A90" s="275"/>
      <c r="B90" s="272"/>
      <c r="C90" s="272"/>
      <c r="D90" s="147"/>
      <c r="E90" s="273"/>
      <c r="F90" s="272"/>
      <c r="G90" s="147">
        <f t="shared" si="0"/>
        <v>0</v>
      </c>
    </row>
    <row r="91" spans="1:7" ht="15.75" customHeight="1" x14ac:dyDescent="0.25">
      <c r="A91" s="275"/>
      <c r="B91" s="272"/>
      <c r="C91" s="272"/>
      <c r="D91" s="147"/>
      <c r="E91" s="273"/>
      <c r="F91" s="272"/>
      <c r="G91" s="147">
        <f t="shared" si="0"/>
        <v>0</v>
      </c>
    </row>
    <row r="92" spans="1:7" ht="15.75" customHeight="1" x14ac:dyDescent="0.25">
      <c r="A92" s="275"/>
      <c r="B92" s="272"/>
      <c r="C92" s="272"/>
      <c r="D92" s="147"/>
      <c r="E92" s="273"/>
      <c r="F92" s="272"/>
      <c r="G92" s="147">
        <f>D92*E92*F92</f>
        <v>0</v>
      </c>
    </row>
    <row r="93" spans="1:7" ht="15.75" customHeight="1" x14ac:dyDescent="0.25">
      <c r="A93" s="275"/>
      <c r="B93" s="272"/>
      <c r="C93" s="272"/>
      <c r="D93" s="147"/>
      <c r="E93" s="273"/>
      <c r="F93" s="272"/>
      <c r="G93" s="147">
        <f t="shared" ref="G93:G122" si="1">D93*E93*F93</f>
        <v>0</v>
      </c>
    </row>
    <row r="94" spans="1:7" ht="15.75" customHeight="1" x14ac:dyDescent="0.25">
      <c r="A94" s="275"/>
      <c r="B94" s="272"/>
      <c r="C94" s="272"/>
      <c r="D94" s="147"/>
      <c r="E94" s="273"/>
      <c r="F94" s="272"/>
      <c r="G94" s="147">
        <f t="shared" si="1"/>
        <v>0</v>
      </c>
    </row>
    <row r="95" spans="1:7" ht="15.75" customHeight="1" x14ac:dyDescent="0.25">
      <c r="A95" s="275"/>
      <c r="B95" s="272"/>
      <c r="C95" s="272"/>
      <c r="D95" s="147"/>
      <c r="E95" s="273"/>
      <c r="F95" s="272"/>
      <c r="G95" s="147">
        <f t="shared" si="1"/>
        <v>0</v>
      </c>
    </row>
    <row r="96" spans="1:7" ht="15.75" customHeight="1" x14ac:dyDescent="0.25">
      <c r="B96" s="272"/>
      <c r="C96" s="272"/>
      <c r="D96" s="147"/>
      <c r="E96" s="273"/>
      <c r="F96" s="272"/>
      <c r="G96" s="147">
        <f t="shared" si="1"/>
        <v>0</v>
      </c>
    </row>
    <row r="97" spans="2:7" ht="15.75" customHeight="1" x14ac:dyDescent="0.25">
      <c r="B97" s="272"/>
      <c r="C97" s="272"/>
      <c r="D97" s="147"/>
      <c r="E97" s="273"/>
      <c r="F97" s="272"/>
      <c r="G97" s="147">
        <f t="shared" si="1"/>
        <v>0</v>
      </c>
    </row>
    <row r="98" spans="2:7" ht="15.75" customHeight="1" x14ac:dyDescent="0.25">
      <c r="B98" s="272"/>
      <c r="C98" s="272"/>
      <c r="D98" s="147"/>
      <c r="E98" s="273"/>
      <c r="F98" s="272"/>
      <c r="G98" s="147">
        <f t="shared" si="1"/>
        <v>0</v>
      </c>
    </row>
    <row r="99" spans="2:7" ht="15.75" customHeight="1" x14ac:dyDescent="0.25">
      <c r="B99" s="272"/>
      <c r="C99" s="272"/>
      <c r="D99" s="147"/>
      <c r="E99" s="273"/>
      <c r="F99" s="272"/>
      <c r="G99" s="147">
        <f t="shared" si="1"/>
        <v>0</v>
      </c>
    </row>
    <row r="100" spans="2:7" ht="15.75" customHeight="1" x14ac:dyDescent="0.25">
      <c r="B100" s="272"/>
      <c r="C100" s="272"/>
      <c r="D100" s="147"/>
      <c r="E100" s="273"/>
      <c r="F100" s="272"/>
      <c r="G100" s="147">
        <f t="shared" si="1"/>
        <v>0</v>
      </c>
    </row>
    <row r="101" spans="2:7" ht="15.75" customHeight="1" x14ac:dyDescent="0.25">
      <c r="B101" s="272"/>
      <c r="C101" s="272"/>
      <c r="D101" s="147"/>
      <c r="E101" s="273"/>
      <c r="F101" s="272"/>
      <c r="G101" s="147">
        <f t="shared" si="1"/>
        <v>0</v>
      </c>
    </row>
    <row r="102" spans="2:7" ht="15.75" customHeight="1" x14ac:dyDescent="0.25">
      <c r="B102" s="272"/>
      <c r="C102" s="272"/>
      <c r="D102" s="147"/>
      <c r="E102" s="273"/>
      <c r="F102" s="272"/>
      <c r="G102" s="147">
        <f t="shared" si="1"/>
        <v>0</v>
      </c>
    </row>
    <row r="103" spans="2:7" ht="15.75" customHeight="1" x14ac:dyDescent="0.25">
      <c r="B103" s="272"/>
      <c r="C103" s="272"/>
      <c r="D103" s="147"/>
      <c r="E103" s="273"/>
      <c r="F103" s="272"/>
      <c r="G103" s="147">
        <f t="shared" si="1"/>
        <v>0</v>
      </c>
    </row>
    <row r="104" spans="2:7" ht="15.75" customHeight="1" x14ac:dyDescent="0.25">
      <c r="B104" s="272"/>
      <c r="C104" s="272"/>
      <c r="D104" s="147"/>
      <c r="E104" s="273"/>
      <c r="F104" s="272"/>
      <c r="G104" s="147">
        <f t="shared" si="1"/>
        <v>0</v>
      </c>
    </row>
    <row r="105" spans="2:7" ht="15.75" customHeight="1" x14ac:dyDescent="0.25">
      <c r="B105" s="272"/>
      <c r="C105" s="272"/>
      <c r="D105" s="147"/>
      <c r="E105" s="273"/>
      <c r="F105" s="272"/>
      <c r="G105" s="147">
        <f t="shared" si="1"/>
        <v>0</v>
      </c>
    </row>
    <row r="106" spans="2:7" ht="15.75" customHeight="1" x14ac:dyDescent="0.25">
      <c r="B106" s="272"/>
      <c r="C106" s="272"/>
      <c r="D106" s="147"/>
      <c r="E106" s="273"/>
      <c r="F106" s="272"/>
      <c r="G106" s="147">
        <f t="shared" si="1"/>
        <v>0</v>
      </c>
    </row>
    <row r="107" spans="2:7" ht="15.75" customHeight="1" x14ac:dyDescent="0.25">
      <c r="B107" s="272"/>
      <c r="C107" s="272"/>
      <c r="D107" s="147"/>
      <c r="E107" s="273"/>
      <c r="F107" s="272"/>
      <c r="G107" s="147">
        <f t="shared" si="1"/>
        <v>0</v>
      </c>
    </row>
    <row r="108" spans="2:7" ht="15.75" customHeight="1" x14ac:dyDescent="0.25">
      <c r="B108" s="272"/>
      <c r="C108" s="272"/>
      <c r="D108" s="147"/>
      <c r="E108" s="273"/>
      <c r="F108" s="272"/>
      <c r="G108" s="147">
        <f t="shared" si="1"/>
        <v>0</v>
      </c>
    </row>
    <row r="109" spans="2:7" ht="15.75" customHeight="1" x14ac:dyDescent="0.25">
      <c r="B109" s="272"/>
      <c r="C109" s="272"/>
      <c r="D109" s="147"/>
      <c r="E109" s="273"/>
      <c r="F109" s="272"/>
      <c r="G109" s="147">
        <f t="shared" si="1"/>
        <v>0</v>
      </c>
    </row>
    <row r="110" spans="2:7" ht="15.75" customHeight="1" x14ac:dyDescent="0.25">
      <c r="B110" s="272"/>
      <c r="C110" s="272"/>
      <c r="D110" s="147"/>
      <c r="E110" s="273"/>
      <c r="F110" s="272"/>
      <c r="G110" s="147">
        <f t="shared" si="1"/>
        <v>0</v>
      </c>
    </row>
    <row r="111" spans="2:7" ht="15.75" customHeight="1" x14ac:dyDescent="0.25">
      <c r="B111" s="272"/>
      <c r="C111" s="272"/>
      <c r="D111" s="147"/>
      <c r="E111" s="273"/>
      <c r="F111" s="272"/>
      <c r="G111" s="147">
        <f t="shared" si="1"/>
        <v>0</v>
      </c>
    </row>
    <row r="112" spans="2:7" ht="15.75" customHeight="1" x14ac:dyDescent="0.25">
      <c r="B112" s="272"/>
      <c r="C112" s="272"/>
      <c r="D112" s="147"/>
      <c r="E112" s="273"/>
      <c r="F112" s="272"/>
      <c r="G112" s="147">
        <f t="shared" si="1"/>
        <v>0</v>
      </c>
    </row>
    <row r="113" spans="1:7" ht="15.75" customHeight="1" x14ac:dyDescent="0.25">
      <c r="A113" s="275"/>
      <c r="B113" s="272"/>
      <c r="C113" s="272"/>
      <c r="D113" s="147"/>
      <c r="E113" s="273"/>
      <c r="F113" s="272"/>
      <c r="G113" s="147">
        <f t="shared" si="1"/>
        <v>0</v>
      </c>
    </row>
    <row r="114" spans="1:7" ht="15.75" customHeight="1" x14ac:dyDescent="0.25">
      <c r="A114" s="275"/>
      <c r="B114" s="272"/>
      <c r="C114" s="272"/>
      <c r="D114" s="147"/>
      <c r="E114" s="273"/>
      <c r="F114" s="272"/>
      <c r="G114" s="147">
        <f t="shared" si="1"/>
        <v>0</v>
      </c>
    </row>
    <row r="115" spans="1:7" ht="15.75" customHeight="1" x14ac:dyDescent="0.25">
      <c r="A115" s="275"/>
      <c r="B115" s="272"/>
      <c r="C115" s="272"/>
      <c r="D115" s="147"/>
      <c r="E115" s="273"/>
      <c r="F115" s="272"/>
      <c r="G115" s="147">
        <f t="shared" si="1"/>
        <v>0</v>
      </c>
    </row>
    <row r="116" spans="1:7" ht="15.75" customHeight="1" x14ac:dyDescent="0.25">
      <c r="A116" s="275"/>
      <c r="B116" s="272"/>
      <c r="C116" s="272"/>
      <c r="D116" s="147"/>
      <c r="E116" s="273"/>
      <c r="F116" s="272"/>
      <c r="G116" s="147">
        <f t="shared" si="1"/>
        <v>0</v>
      </c>
    </row>
    <row r="117" spans="1:7" ht="15.75" customHeight="1" x14ac:dyDescent="0.25">
      <c r="A117" s="275"/>
      <c r="B117" s="272"/>
      <c r="C117" s="272"/>
      <c r="D117" s="147"/>
      <c r="E117" s="273"/>
      <c r="F117" s="272"/>
      <c r="G117" s="147">
        <f t="shared" si="1"/>
        <v>0</v>
      </c>
    </row>
    <row r="118" spans="1:7" ht="15.75" customHeight="1" x14ac:dyDescent="0.25">
      <c r="A118" s="275"/>
      <c r="B118" s="272"/>
      <c r="C118" s="272"/>
      <c r="D118" s="147"/>
      <c r="E118" s="273"/>
      <c r="F118" s="272"/>
      <c r="G118" s="147">
        <f t="shared" si="1"/>
        <v>0</v>
      </c>
    </row>
    <row r="119" spans="1:7" ht="15.75" customHeight="1" x14ac:dyDescent="0.25">
      <c r="A119" s="275"/>
      <c r="B119" s="272"/>
      <c r="C119" s="272"/>
      <c r="D119" s="147"/>
      <c r="E119" s="273"/>
      <c r="F119" s="272"/>
      <c r="G119" s="147">
        <f t="shared" si="1"/>
        <v>0</v>
      </c>
    </row>
    <row r="120" spans="1:7" ht="15.75" customHeight="1" x14ac:dyDescent="0.25">
      <c r="A120" s="275"/>
      <c r="B120" s="272"/>
      <c r="C120" s="272"/>
      <c r="D120" s="147"/>
      <c r="E120" s="273"/>
      <c r="F120" s="272"/>
      <c r="G120" s="147">
        <f t="shared" si="1"/>
        <v>0</v>
      </c>
    </row>
    <row r="121" spans="1:7" ht="15.75" customHeight="1" x14ac:dyDescent="0.25">
      <c r="A121" s="275"/>
      <c r="B121" s="272"/>
      <c r="C121" s="272"/>
      <c r="D121" s="147"/>
      <c r="E121" s="273"/>
      <c r="F121" s="272"/>
      <c r="G121" s="147">
        <f t="shared" si="1"/>
        <v>0</v>
      </c>
    </row>
    <row r="122" spans="1:7" ht="15.75" customHeight="1" x14ac:dyDescent="0.25">
      <c r="A122" s="275"/>
      <c r="B122" s="272"/>
      <c r="C122" s="272"/>
      <c r="D122" s="147"/>
      <c r="E122" s="273"/>
      <c r="F122" s="272"/>
      <c r="G122" s="147">
        <f t="shared" si="1"/>
        <v>0</v>
      </c>
    </row>
    <row r="123" spans="1:7" ht="15.75" customHeight="1" x14ac:dyDescent="0.25">
      <c r="A123" s="275"/>
      <c r="B123" s="272"/>
      <c r="C123" s="272"/>
      <c r="D123" s="147"/>
      <c r="E123" s="273"/>
      <c r="F123" s="272"/>
      <c r="G123" s="147">
        <f>D123*E123*F123</f>
        <v>0</v>
      </c>
    </row>
    <row r="124" spans="1:7" ht="15.75" customHeight="1" x14ac:dyDescent="0.25">
      <c r="A124" s="275"/>
      <c r="B124" s="272"/>
      <c r="C124" s="272"/>
      <c r="D124" s="147"/>
      <c r="E124" s="273"/>
      <c r="F124" s="272"/>
      <c r="G124" s="147">
        <f t="shared" ref="G124:G153" si="2">D124*E124*F124</f>
        <v>0</v>
      </c>
    </row>
    <row r="125" spans="1:7" ht="15.75" customHeight="1" x14ac:dyDescent="0.25">
      <c r="A125" s="275"/>
      <c r="B125" s="272"/>
      <c r="C125" s="272"/>
      <c r="D125" s="147"/>
      <c r="E125" s="273"/>
      <c r="F125" s="272"/>
      <c r="G125" s="147">
        <f t="shared" si="2"/>
        <v>0</v>
      </c>
    </row>
    <row r="126" spans="1:7" ht="15.75" customHeight="1" x14ac:dyDescent="0.25">
      <c r="A126" s="275"/>
      <c r="B126" s="272"/>
      <c r="C126" s="272"/>
      <c r="D126" s="147"/>
      <c r="E126" s="273"/>
      <c r="F126" s="272"/>
      <c r="G126" s="147">
        <f t="shared" si="2"/>
        <v>0</v>
      </c>
    </row>
    <row r="127" spans="1:7" ht="15.75" customHeight="1" x14ac:dyDescent="0.25">
      <c r="B127" s="272"/>
      <c r="C127" s="272"/>
      <c r="D127" s="147"/>
      <c r="E127" s="273"/>
      <c r="F127" s="272"/>
      <c r="G127" s="147">
        <f t="shared" si="2"/>
        <v>0</v>
      </c>
    </row>
    <row r="128" spans="1:7" ht="15.75" customHeight="1" x14ac:dyDescent="0.25">
      <c r="B128" s="272"/>
      <c r="C128" s="272"/>
      <c r="D128" s="147"/>
      <c r="E128" s="273"/>
      <c r="F128" s="272"/>
      <c r="G128" s="147">
        <f t="shared" si="2"/>
        <v>0</v>
      </c>
    </row>
    <row r="129" spans="1:7" ht="15.75" customHeight="1" x14ac:dyDescent="0.25">
      <c r="B129" s="272"/>
      <c r="C129" s="272"/>
      <c r="D129" s="147"/>
      <c r="E129" s="273"/>
      <c r="F129" s="272"/>
      <c r="G129" s="147">
        <f t="shared" si="2"/>
        <v>0</v>
      </c>
    </row>
    <row r="130" spans="1:7" ht="15.75" customHeight="1" x14ac:dyDescent="0.25">
      <c r="B130" s="272"/>
      <c r="C130" s="272"/>
      <c r="D130" s="147"/>
      <c r="E130" s="273"/>
      <c r="F130" s="272"/>
      <c r="G130" s="147">
        <f t="shared" si="2"/>
        <v>0</v>
      </c>
    </row>
    <row r="131" spans="1:7" ht="15.75" customHeight="1" x14ac:dyDescent="0.25">
      <c r="B131" s="272"/>
      <c r="C131" s="272"/>
      <c r="D131" s="147"/>
      <c r="E131" s="273"/>
      <c r="F131" s="272"/>
      <c r="G131" s="147">
        <f t="shared" si="2"/>
        <v>0</v>
      </c>
    </row>
    <row r="132" spans="1:7" ht="15.75" customHeight="1" x14ac:dyDescent="0.25">
      <c r="B132" s="272"/>
      <c r="C132" s="272"/>
      <c r="D132" s="147"/>
      <c r="E132" s="273"/>
      <c r="F132" s="272"/>
      <c r="G132" s="147">
        <f t="shared" si="2"/>
        <v>0</v>
      </c>
    </row>
    <row r="133" spans="1:7" ht="15.75" customHeight="1" x14ac:dyDescent="0.25">
      <c r="B133" s="272"/>
      <c r="C133" s="272"/>
      <c r="D133" s="147"/>
      <c r="E133" s="273"/>
      <c r="F133" s="272"/>
      <c r="G133" s="147">
        <f t="shared" si="2"/>
        <v>0</v>
      </c>
    </row>
    <row r="134" spans="1:7" ht="15.75" customHeight="1" x14ac:dyDescent="0.25">
      <c r="B134" s="272"/>
      <c r="C134" s="272"/>
      <c r="D134" s="147"/>
      <c r="E134" s="273"/>
      <c r="F134" s="272"/>
      <c r="G134" s="147">
        <f t="shared" si="2"/>
        <v>0</v>
      </c>
    </row>
    <row r="135" spans="1:7" ht="15.75" customHeight="1" x14ac:dyDescent="0.25">
      <c r="B135" s="272"/>
      <c r="C135" s="272"/>
      <c r="D135" s="147"/>
      <c r="E135" s="273"/>
      <c r="F135" s="272"/>
      <c r="G135" s="147">
        <f t="shared" si="2"/>
        <v>0</v>
      </c>
    </row>
    <row r="136" spans="1:7" ht="15.75" customHeight="1" x14ac:dyDescent="0.25">
      <c r="B136" s="272"/>
      <c r="C136" s="272"/>
      <c r="D136" s="147"/>
      <c r="E136" s="273"/>
      <c r="F136" s="272"/>
      <c r="G136" s="147">
        <f t="shared" si="2"/>
        <v>0</v>
      </c>
    </row>
    <row r="137" spans="1:7" ht="15.75" customHeight="1" x14ac:dyDescent="0.25">
      <c r="B137" s="272"/>
      <c r="C137" s="272"/>
      <c r="D137" s="147"/>
      <c r="E137" s="273"/>
      <c r="F137" s="272"/>
      <c r="G137" s="147">
        <f t="shared" si="2"/>
        <v>0</v>
      </c>
    </row>
    <row r="138" spans="1:7" ht="15.75" customHeight="1" x14ac:dyDescent="0.25">
      <c r="B138" s="272"/>
      <c r="C138" s="272"/>
      <c r="D138" s="147"/>
      <c r="E138" s="273"/>
      <c r="F138" s="272"/>
      <c r="G138" s="147">
        <f t="shared" si="2"/>
        <v>0</v>
      </c>
    </row>
    <row r="139" spans="1:7" ht="15.75" customHeight="1" x14ac:dyDescent="0.25">
      <c r="B139" s="272"/>
      <c r="C139" s="272"/>
      <c r="D139" s="147"/>
      <c r="E139" s="273"/>
      <c r="F139" s="272"/>
      <c r="G139" s="147">
        <f t="shared" si="2"/>
        <v>0</v>
      </c>
    </row>
    <row r="140" spans="1:7" ht="15.75" customHeight="1" x14ac:dyDescent="0.25">
      <c r="B140" s="272"/>
      <c r="C140" s="272"/>
      <c r="D140" s="147"/>
      <c r="E140" s="273"/>
      <c r="F140" s="272"/>
      <c r="G140" s="147">
        <f t="shared" si="2"/>
        <v>0</v>
      </c>
    </row>
    <row r="141" spans="1:7" ht="15.75" customHeight="1" x14ac:dyDescent="0.25">
      <c r="B141" s="272"/>
      <c r="C141" s="272"/>
      <c r="D141" s="147"/>
      <c r="E141" s="273"/>
      <c r="F141" s="272"/>
      <c r="G141" s="147">
        <f t="shared" si="2"/>
        <v>0</v>
      </c>
    </row>
    <row r="142" spans="1:7" ht="15.75" customHeight="1" x14ac:dyDescent="0.25">
      <c r="B142" s="272"/>
      <c r="C142" s="272"/>
      <c r="D142" s="147"/>
      <c r="E142" s="273"/>
      <c r="F142" s="272"/>
      <c r="G142" s="147">
        <f t="shared" si="2"/>
        <v>0</v>
      </c>
    </row>
    <row r="143" spans="1:7" ht="15.75" customHeight="1" x14ac:dyDescent="0.25">
      <c r="B143" s="272"/>
      <c r="C143" s="272"/>
      <c r="D143" s="147"/>
      <c r="E143" s="273"/>
      <c r="F143" s="272"/>
      <c r="G143" s="147">
        <f t="shared" si="2"/>
        <v>0</v>
      </c>
    </row>
    <row r="144" spans="1:7" ht="15.75" customHeight="1" x14ac:dyDescent="0.25">
      <c r="A144" s="275"/>
      <c r="B144" s="272"/>
      <c r="C144" s="272"/>
      <c r="D144" s="147"/>
      <c r="E144" s="273"/>
      <c r="F144" s="272"/>
      <c r="G144" s="147">
        <f t="shared" si="2"/>
        <v>0</v>
      </c>
    </row>
    <row r="145" spans="1:7" ht="15.75" customHeight="1" x14ac:dyDescent="0.25">
      <c r="A145" s="275"/>
      <c r="B145" s="272"/>
      <c r="C145" s="272"/>
      <c r="D145" s="147"/>
      <c r="E145" s="273"/>
      <c r="F145" s="272"/>
      <c r="G145" s="147">
        <f t="shared" si="2"/>
        <v>0</v>
      </c>
    </row>
    <row r="146" spans="1:7" ht="15.75" customHeight="1" x14ac:dyDescent="0.25">
      <c r="A146" s="275"/>
      <c r="B146" s="272"/>
      <c r="C146" s="272"/>
      <c r="D146" s="147"/>
      <c r="E146" s="273"/>
      <c r="F146" s="272"/>
      <c r="G146" s="147">
        <f t="shared" si="2"/>
        <v>0</v>
      </c>
    </row>
    <row r="147" spans="1:7" ht="15.75" customHeight="1" x14ac:dyDescent="0.25">
      <c r="A147" s="275"/>
      <c r="B147" s="272"/>
      <c r="C147" s="272"/>
      <c r="D147" s="147"/>
      <c r="E147" s="273"/>
      <c r="F147" s="272"/>
      <c r="G147" s="147">
        <f t="shared" si="2"/>
        <v>0</v>
      </c>
    </row>
    <row r="148" spans="1:7" ht="15.75" customHeight="1" x14ac:dyDescent="0.25">
      <c r="A148" s="275"/>
      <c r="B148" s="272"/>
      <c r="C148" s="272"/>
      <c r="D148" s="147"/>
      <c r="E148" s="273"/>
      <c r="F148" s="272"/>
      <c r="G148" s="147">
        <f t="shared" si="2"/>
        <v>0</v>
      </c>
    </row>
    <row r="149" spans="1:7" ht="15.75" customHeight="1" x14ac:dyDescent="0.25">
      <c r="A149" s="275"/>
      <c r="B149" s="272"/>
      <c r="C149" s="272"/>
      <c r="D149" s="147"/>
      <c r="E149" s="273"/>
      <c r="F149" s="272"/>
      <c r="G149" s="147">
        <f t="shared" si="2"/>
        <v>0</v>
      </c>
    </row>
    <row r="150" spans="1:7" ht="15.75" customHeight="1" x14ac:dyDescent="0.25">
      <c r="A150" s="275"/>
      <c r="B150" s="272"/>
      <c r="C150" s="272"/>
      <c r="D150" s="147"/>
      <c r="E150" s="273"/>
      <c r="F150" s="272"/>
      <c r="G150" s="147">
        <f t="shared" si="2"/>
        <v>0</v>
      </c>
    </row>
    <row r="151" spans="1:7" ht="15.75" customHeight="1" x14ac:dyDescent="0.25">
      <c r="A151" s="275"/>
      <c r="B151" s="272"/>
      <c r="C151" s="272"/>
      <c r="D151" s="147"/>
      <c r="E151" s="273"/>
      <c r="F151" s="272"/>
      <c r="G151" s="147">
        <f t="shared" si="2"/>
        <v>0</v>
      </c>
    </row>
    <row r="152" spans="1:7" ht="15.75" customHeight="1" x14ac:dyDescent="0.25">
      <c r="A152" s="275"/>
      <c r="B152" s="272"/>
      <c r="C152" s="272"/>
      <c r="D152" s="147"/>
      <c r="E152" s="273"/>
      <c r="F152" s="272"/>
      <c r="G152" s="147">
        <f t="shared" si="2"/>
        <v>0</v>
      </c>
    </row>
    <row r="153" spans="1:7" ht="15.75" customHeight="1" x14ac:dyDescent="0.25">
      <c r="A153" s="275"/>
      <c r="B153" s="272"/>
      <c r="C153" s="272"/>
      <c r="D153" s="147"/>
      <c r="E153" s="273"/>
      <c r="F153" s="272"/>
      <c r="G153" s="147">
        <f t="shared" si="2"/>
        <v>0</v>
      </c>
    </row>
    <row r="154" spans="1:7" ht="15.75" customHeight="1" x14ac:dyDescent="0.25">
      <c r="A154" s="275"/>
      <c r="B154" s="272"/>
      <c r="C154" s="272"/>
      <c r="D154" s="147"/>
      <c r="E154" s="273"/>
      <c r="F154" s="272"/>
      <c r="G154" s="147">
        <f>D154*E154*F154</f>
        <v>0</v>
      </c>
    </row>
    <row r="155" spans="1:7" ht="15.75" customHeight="1" x14ac:dyDescent="0.25">
      <c r="A155" s="275"/>
      <c r="B155" s="272"/>
      <c r="C155" s="272"/>
      <c r="D155" s="147"/>
      <c r="E155" s="273"/>
      <c r="F155" s="272"/>
      <c r="G155" s="147">
        <f t="shared" ref="G155:G184" si="3">D155*E155*F155</f>
        <v>0</v>
      </c>
    </row>
    <row r="156" spans="1:7" ht="15.75" customHeight="1" x14ac:dyDescent="0.25">
      <c r="A156" s="275"/>
      <c r="B156" s="272"/>
      <c r="C156" s="272"/>
      <c r="D156" s="147"/>
      <c r="E156" s="273"/>
      <c r="F156" s="272"/>
      <c r="G156" s="147">
        <f t="shared" si="3"/>
        <v>0</v>
      </c>
    </row>
    <row r="157" spans="1:7" ht="15.75" customHeight="1" x14ac:dyDescent="0.25">
      <c r="A157" s="275"/>
      <c r="B157" s="272"/>
      <c r="C157" s="272"/>
      <c r="D157" s="147"/>
      <c r="E157" s="273"/>
      <c r="F157" s="272"/>
      <c r="G157" s="147">
        <f t="shared" si="3"/>
        <v>0</v>
      </c>
    </row>
    <row r="158" spans="1:7" ht="15.75" customHeight="1" x14ac:dyDescent="0.25">
      <c r="B158" s="272"/>
      <c r="C158" s="272"/>
      <c r="D158" s="147"/>
      <c r="E158" s="273"/>
      <c r="F158" s="272"/>
      <c r="G158" s="147">
        <f t="shared" si="3"/>
        <v>0</v>
      </c>
    </row>
    <row r="159" spans="1:7" ht="15.75" customHeight="1" x14ac:dyDescent="0.25">
      <c r="B159" s="272"/>
      <c r="C159" s="272"/>
      <c r="D159" s="147"/>
      <c r="E159" s="273"/>
      <c r="F159" s="272"/>
      <c r="G159" s="147">
        <f t="shared" si="3"/>
        <v>0</v>
      </c>
    </row>
    <row r="160" spans="1:7" ht="15.75" customHeight="1" x14ac:dyDescent="0.25">
      <c r="B160" s="272"/>
      <c r="C160" s="272"/>
      <c r="D160" s="147"/>
      <c r="E160" s="273"/>
      <c r="F160" s="272"/>
      <c r="G160" s="147">
        <f t="shared" si="3"/>
        <v>0</v>
      </c>
    </row>
    <row r="161" spans="1:7" ht="15.75" customHeight="1" x14ac:dyDescent="0.25">
      <c r="B161" s="272"/>
      <c r="C161" s="272"/>
      <c r="D161" s="147"/>
      <c r="E161" s="273"/>
      <c r="F161" s="272"/>
      <c r="G161" s="147">
        <f t="shared" si="3"/>
        <v>0</v>
      </c>
    </row>
    <row r="162" spans="1:7" ht="15.75" customHeight="1" x14ac:dyDescent="0.25">
      <c r="B162" s="272"/>
      <c r="C162" s="272"/>
      <c r="D162" s="147"/>
      <c r="E162" s="273"/>
      <c r="F162" s="272"/>
      <c r="G162" s="147">
        <f t="shared" si="3"/>
        <v>0</v>
      </c>
    </row>
    <row r="163" spans="1:7" ht="15.75" customHeight="1" x14ac:dyDescent="0.25">
      <c r="B163" s="272"/>
      <c r="C163" s="272"/>
      <c r="D163" s="147"/>
      <c r="E163" s="273"/>
      <c r="F163" s="272"/>
      <c r="G163" s="147">
        <f t="shared" si="3"/>
        <v>0</v>
      </c>
    </row>
    <row r="164" spans="1:7" ht="15.75" customHeight="1" x14ac:dyDescent="0.25">
      <c r="B164" s="272"/>
      <c r="C164" s="272"/>
      <c r="D164" s="147"/>
      <c r="E164" s="273"/>
      <c r="F164" s="272"/>
      <c r="G164" s="147">
        <f t="shared" si="3"/>
        <v>0</v>
      </c>
    </row>
    <row r="165" spans="1:7" ht="15.75" customHeight="1" x14ac:dyDescent="0.25">
      <c r="B165" s="272"/>
      <c r="C165" s="272"/>
      <c r="D165" s="147"/>
      <c r="E165" s="273"/>
      <c r="F165" s="272"/>
      <c r="G165" s="147">
        <f t="shared" si="3"/>
        <v>0</v>
      </c>
    </row>
    <row r="166" spans="1:7" ht="15.75" customHeight="1" x14ac:dyDescent="0.25">
      <c r="B166" s="272"/>
      <c r="C166" s="272"/>
      <c r="D166" s="147"/>
      <c r="E166" s="273"/>
      <c r="F166" s="272"/>
      <c r="G166" s="147">
        <f t="shared" si="3"/>
        <v>0</v>
      </c>
    </row>
    <row r="167" spans="1:7" ht="15.75" customHeight="1" x14ac:dyDescent="0.25">
      <c r="B167" s="272"/>
      <c r="C167" s="272"/>
      <c r="D167" s="147"/>
      <c r="E167" s="273"/>
      <c r="F167" s="272"/>
      <c r="G167" s="147">
        <f t="shared" si="3"/>
        <v>0</v>
      </c>
    </row>
    <row r="168" spans="1:7" ht="15.75" customHeight="1" x14ac:dyDescent="0.25">
      <c r="B168" s="272"/>
      <c r="C168" s="272"/>
      <c r="D168" s="147"/>
      <c r="E168" s="273"/>
      <c r="F168" s="272"/>
      <c r="G168" s="147">
        <f t="shared" si="3"/>
        <v>0</v>
      </c>
    </row>
    <row r="169" spans="1:7" ht="15.75" customHeight="1" x14ac:dyDescent="0.25">
      <c r="B169" s="272"/>
      <c r="C169" s="272"/>
      <c r="D169" s="147"/>
      <c r="E169" s="273"/>
      <c r="F169" s="272"/>
      <c r="G169" s="147">
        <f t="shared" si="3"/>
        <v>0</v>
      </c>
    </row>
    <row r="170" spans="1:7" ht="15.75" customHeight="1" x14ac:dyDescent="0.25">
      <c r="B170" s="272"/>
      <c r="C170" s="272"/>
      <c r="D170" s="147"/>
      <c r="E170" s="273"/>
      <c r="F170" s="272"/>
      <c r="G170" s="147">
        <f t="shared" si="3"/>
        <v>0</v>
      </c>
    </row>
    <row r="171" spans="1:7" ht="15.75" customHeight="1" x14ac:dyDescent="0.25">
      <c r="B171" s="272"/>
      <c r="C171" s="272"/>
      <c r="D171" s="147"/>
      <c r="E171" s="273"/>
      <c r="F171" s="272"/>
      <c r="G171" s="147">
        <f t="shared" si="3"/>
        <v>0</v>
      </c>
    </row>
    <row r="172" spans="1:7" ht="15.75" customHeight="1" x14ac:dyDescent="0.25">
      <c r="B172" s="272"/>
      <c r="C172" s="272"/>
      <c r="D172" s="147"/>
      <c r="E172" s="273"/>
      <c r="F172" s="272"/>
      <c r="G172" s="147">
        <f t="shared" si="3"/>
        <v>0</v>
      </c>
    </row>
    <row r="173" spans="1:7" ht="15.75" customHeight="1" x14ac:dyDescent="0.25">
      <c r="B173" s="272"/>
      <c r="C173" s="272"/>
      <c r="D173" s="147"/>
      <c r="E173" s="273"/>
      <c r="F173" s="272"/>
      <c r="G173" s="147">
        <f t="shared" si="3"/>
        <v>0</v>
      </c>
    </row>
    <row r="174" spans="1:7" ht="15.75" customHeight="1" x14ac:dyDescent="0.25">
      <c r="B174" s="272"/>
      <c r="C174" s="272"/>
      <c r="D174" s="147"/>
      <c r="E174" s="273"/>
      <c r="F174" s="272"/>
      <c r="G174" s="147">
        <f t="shared" si="3"/>
        <v>0</v>
      </c>
    </row>
    <row r="175" spans="1:7" ht="15.75" customHeight="1" x14ac:dyDescent="0.25">
      <c r="A175" s="275"/>
      <c r="B175" s="272"/>
      <c r="C175" s="272"/>
      <c r="D175" s="147"/>
      <c r="E175" s="273"/>
      <c r="F175" s="272"/>
      <c r="G175" s="147">
        <f t="shared" si="3"/>
        <v>0</v>
      </c>
    </row>
    <row r="176" spans="1:7" ht="15.75" customHeight="1" x14ac:dyDescent="0.25">
      <c r="A176" s="275"/>
      <c r="B176" s="272"/>
      <c r="C176" s="272"/>
      <c r="D176" s="147"/>
      <c r="E176" s="273"/>
      <c r="F176" s="272"/>
      <c r="G176" s="147">
        <f t="shared" si="3"/>
        <v>0</v>
      </c>
    </row>
    <row r="177" spans="1:7" ht="15.75" customHeight="1" x14ac:dyDescent="0.25">
      <c r="A177" s="275"/>
      <c r="B177" s="272"/>
      <c r="C177" s="272"/>
      <c r="D177" s="147"/>
      <c r="E177" s="273"/>
      <c r="F177" s="272"/>
      <c r="G177" s="147">
        <f t="shared" si="3"/>
        <v>0</v>
      </c>
    </row>
    <row r="178" spans="1:7" ht="15.75" customHeight="1" x14ac:dyDescent="0.25">
      <c r="A178" s="275"/>
      <c r="B178" s="272"/>
      <c r="C178" s="272"/>
      <c r="D178" s="147"/>
      <c r="E178" s="273"/>
      <c r="F178" s="272"/>
      <c r="G178" s="147">
        <f t="shared" si="3"/>
        <v>0</v>
      </c>
    </row>
    <row r="179" spans="1:7" ht="15.75" customHeight="1" x14ac:dyDescent="0.25">
      <c r="A179" s="275"/>
      <c r="B179" s="272"/>
      <c r="C179" s="272"/>
      <c r="D179" s="147"/>
      <c r="E179" s="273"/>
      <c r="F179" s="272"/>
      <c r="G179" s="147">
        <f t="shared" si="3"/>
        <v>0</v>
      </c>
    </row>
    <row r="180" spans="1:7" ht="15.75" customHeight="1" x14ac:dyDescent="0.25">
      <c r="A180" s="275"/>
      <c r="B180" s="272"/>
      <c r="C180" s="272"/>
      <c r="D180" s="147"/>
      <c r="E180" s="273"/>
      <c r="F180" s="272"/>
      <c r="G180" s="147">
        <f t="shared" si="3"/>
        <v>0</v>
      </c>
    </row>
    <row r="181" spans="1:7" ht="15.75" customHeight="1" x14ac:dyDescent="0.25">
      <c r="A181" s="275"/>
      <c r="B181" s="272"/>
      <c r="C181" s="272"/>
      <c r="D181" s="147"/>
      <c r="E181" s="273"/>
      <c r="F181" s="272"/>
      <c r="G181" s="147">
        <f t="shared" si="3"/>
        <v>0</v>
      </c>
    </row>
    <row r="182" spans="1:7" ht="15.75" customHeight="1" x14ac:dyDescent="0.25">
      <c r="A182" s="275"/>
      <c r="B182" s="272"/>
      <c r="C182" s="272"/>
      <c r="D182" s="147"/>
      <c r="E182" s="273"/>
      <c r="F182" s="272"/>
      <c r="G182" s="147">
        <f t="shared" si="3"/>
        <v>0</v>
      </c>
    </row>
    <row r="183" spans="1:7" ht="15.75" customHeight="1" x14ac:dyDescent="0.25">
      <c r="A183" s="275"/>
      <c r="B183" s="272"/>
      <c r="C183" s="272"/>
      <c r="D183" s="147"/>
      <c r="E183" s="273"/>
      <c r="F183" s="272"/>
      <c r="G183" s="147">
        <f t="shared" si="3"/>
        <v>0</v>
      </c>
    </row>
    <row r="184" spans="1:7" ht="15.75" customHeight="1" x14ac:dyDescent="0.25">
      <c r="A184" s="275"/>
      <c r="B184" s="272"/>
      <c r="C184" s="272"/>
      <c r="D184" s="147"/>
      <c r="E184" s="273"/>
      <c r="F184" s="272"/>
      <c r="G184" s="147">
        <f t="shared" si="3"/>
        <v>0</v>
      </c>
    </row>
    <row r="185" spans="1:7" ht="15.75" customHeight="1" x14ac:dyDescent="0.25">
      <c r="A185" s="275"/>
      <c r="B185" s="272"/>
      <c r="C185" s="272"/>
      <c r="D185" s="147"/>
      <c r="E185" s="273"/>
      <c r="F185" s="272"/>
      <c r="G185" s="147">
        <f>D185*E185*F185</f>
        <v>0</v>
      </c>
    </row>
    <row r="186" spans="1:7" ht="15.75" customHeight="1" x14ac:dyDescent="0.25">
      <c r="A186" s="275"/>
      <c r="B186" s="272"/>
      <c r="C186" s="272"/>
      <c r="D186" s="147"/>
      <c r="E186" s="273"/>
      <c r="F186" s="272"/>
      <c r="G186" s="147">
        <f t="shared" ref="G186:G189" si="4">D186*E186*F186</f>
        <v>0</v>
      </c>
    </row>
    <row r="187" spans="1:7" ht="15.75" customHeight="1" x14ac:dyDescent="0.25">
      <c r="A187" s="275"/>
      <c r="B187" s="272"/>
      <c r="C187" s="272"/>
      <c r="D187" s="147"/>
      <c r="E187" s="273"/>
      <c r="F187" s="272"/>
      <c r="G187" s="147">
        <f t="shared" si="4"/>
        <v>0</v>
      </c>
    </row>
    <row r="188" spans="1:7" ht="15.75" customHeight="1" x14ac:dyDescent="0.25">
      <c r="A188" s="275"/>
      <c r="B188" s="272"/>
      <c r="C188" s="272"/>
      <c r="D188" s="147"/>
      <c r="E188" s="273"/>
      <c r="F188" s="272"/>
      <c r="G188" s="147">
        <f t="shared" si="4"/>
        <v>0</v>
      </c>
    </row>
    <row r="189" spans="1:7" ht="15.75" customHeight="1" x14ac:dyDescent="0.25">
      <c r="B189" s="272"/>
      <c r="C189" s="272"/>
      <c r="D189" s="147"/>
      <c r="E189" s="273"/>
      <c r="F189" s="272"/>
      <c r="G189" s="147">
        <f t="shared" si="4"/>
        <v>0</v>
      </c>
    </row>
    <row r="190" spans="1:7" ht="15.75" customHeight="1" x14ac:dyDescent="0.25">
      <c r="B190" s="272"/>
      <c r="C190" s="272"/>
      <c r="D190" s="147"/>
      <c r="E190" s="273"/>
      <c r="F190" s="272"/>
      <c r="G190" s="147">
        <f t="shared" si="0"/>
        <v>0</v>
      </c>
    </row>
    <row r="191" spans="1:7" ht="15.75" customHeight="1" x14ac:dyDescent="0.25">
      <c r="B191" s="272"/>
      <c r="C191" s="272"/>
      <c r="D191" s="147"/>
      <c r="E191" s="273"/>
      <c r="F191" s="272"/>
      <c r="G191" s="147">
        <f t="shared" si="0"/>
        <v>0</v>
      </c>
    </row>
    <row r="192" spans="1:7" ht="15.75" customHeight="1" x14ac:dyDescent="0.25">
      <c r="B192" s="272"/>
      <c r="C192" s="272"/>
      <c r="D192" s="147"/>
      <c r="E192" s="273"/>
      <c r="F192" s="272"/>
      <c r="G192" s="147">
        <f t="shared" si="0"/>
        <v>0</v>
      </c>
    </row>
    <row r="193" spans="1:7" ht="15.75" customHeight="1" x14ac:dyDescent="0.25">
      <c r="B193" s="272"/>
      <c r="C193" s="272"/>
      <c r="D193" s="147"/>
      <c r="E193" s="273"/>
      <c r="F193" s="272"/>
      <c r="G193" s="147">
        <f t="shared" si="0"/>
        <v>0</v>
      </c>
    </row>
    <row r="194" spans="1:7" ht="15.75" customHeight="1" x14ac:dyDescent="0.25">
      <c r="B194" s="272"/>
      <c r="C194" s="272"/>
      <c r="D194" s="147"/>
      <c r="E194" s="273"/>
      <c r="F194" s="272"/>
      <c r="G194" s="147">
        <f t="shared" si="0"/>
        <v>0</v>
      </c>
    </row>
    <row r="195" spans="1:7" ht="15.75" customHeight="1" x14ac:dyDescent="0.25">
      <c r="B195" s="272"/>
      <c r="C195" s="272"/>
      <c r="D195" s="147"/>
      <c r="E195" s="273"/>
      <c r="F195" s="272"/>
      <c r="G195" s="147">
        <f t="shared" si="0"/>
        <v>0</v>
      </c>
    </row>
    <row r="196" spans="1:7" ht="15.75" customHeight="1" x14ac:dyDescent="0.25">
      <c r="B196" s="272"/>
      <c r="C196" s="272"/>
      <c r="D196" s="147"/>
      <c r="E196" s="273"/>
      <c r="F196" s="272"/>
      <c r="G196" s="147">
        <f t="shared" si="0"/>
        <v>0</v>
      </c>
    </row>
    <row r="197" spans="1:7" ht="15.75" customHeight="1" x14ac:dyDescent="0.25">
      <c r="B197" s="272"/>
      <c r="C197" s="272"/>
      <c r="D197" s="147"/>
      <c r="E197" s="273"/>
      <c r="F197" s="272"/>
      <c r="G197" s="147">
        <f t="shared" si="0"/>
        <v>0</v>
      </c>
    </row>
    <row r="198" spans="1:7" ht="15.75" customHeight="1" x14ac:dyDescent="0.25">
      <c r="B198" s="272"/>
      <c r="C198" s="272"/>
      <c r="D198" s="147"/>
      <c r="E198" s="273"/>
      <c r="F198" s="272"/>
      <c r="G198" s="147">
        <f t="shared" si="0"/>
        <v>0</v>
      </c>
    </row>
    <row r="199" spans="1:7" ht="15.75" customHeight="1" x14ac:dyDescent="0.25">
      <c r="B199" s="272"/>
      <c r="C199" s="272"/>
      <c r="D199" s="147"/>
      <c r="E199" s="273"/>
      <c r="F199" s="272"/>
      <c r="G199" s="147">
        <f t="shared" si="0"/>
        <v>0</v>
      </c>
    </row>
    <row r="200" spans="1:7" ht="15.75" customHeight="1" x14ac:dyDescent="0.25">
      <c r="B200" s="272"/>
      <c r="C200" s="272"/>
      <c r="D200" s="147"/>
      <c r="E200" s="273"/>
      <c r="F200" s="272"/>
      <c r="G200" s="147">
        <f t="shared" si="0"/>
        <v>0</v>
      </c>
    </row>
    <row r="201" spans="1:7" ht="15.75" customHeight="1" x14ac:dyDescent="0.25">
      <c r="B201" s="272"/>
      <c r="C201" s="272"/>
      <c r="D201" s="147"/>
      <c r="E201" s="273"/>
      <c r="F201" s="272"/>
      <c r="G201" s="147">
        <f t="shared" si="0"/>
        <v>0</v>
      </c>
    </row>
    <row r="202" spans="1:7" ht="15.75" customHeight="1" x14ac:dyDescent="0.25">
      <c r="B202" s="272"/>
      <c r="C202" s="272"/>
      <c r="D202" s="147"/>
      <c r="E202" s="273"/>
      <c r="F202" s="272"/>
      <c r="G202" s="147">
        <f t="shared" si="0"/>
        <v>0</v>
      </c>
    </row>
    <row r="203" spans="1:7" ht="15.75" customHeight="1" x14ac:dyDescent="0.25">
      <c r="B203" s="272"/>
      <c r="C203" s="272"/>
      <c r="D203" s="147"/>
      <c r="E203" s="273"/>
      <c r="F203" s="272"/>
      <c r="G203" s="147">
        <f t="shared" si="0"/>
        <v>0</v>
      </c>
    </row>
    <row r="204" spans="1:7" ht="15.75" customHeight="1" x14ac:dyDescent="0.25">
      <c r="B204" s="272"/>
      <c r="C204" s="272"/>
      <c r="D204" s="147"/>
      <c r="E204" s="273"/>
      <c r="F204" s="272"/>
      <c r="G204" s="147">
        <f t="shared" si="0"/>
        <v>0</v>
      </c>
    </row>
    <row r="205" spans="1:7" ht="15.75" customHeight="1" x14ac:dyDescent="0.25">
      <c r="B205" s="272"/>
      <c r="C205" s="272"/>
      <c r="D205" s="147"/>
      <c r="E205" s="273"/>
      <c r="F205" s="272"/>
      <c r="G205" s="147">
        <f t="shared" si="0"/>
        <v>0</v>
      </c>
    </row>
    <row r="206" spans="1:7" ht="15.75" customHeight="1" x14ac:dyDescent="0.25">
      <c r="A206" s="275"/>
      <c r="B206" s="272"/>
      <c r="C206" s="272"/>
      <c r="D206" s="147"/>
      <c r="E206" s="273"/>
      <c r="F206" s="272"/>
      <c r="G206" s="147">
        <f t="shared" si="0"/>
        <v>0</v>
      </c>
    </row>
    <row r="207" spans="1:7" ht="15.75" customHeight="1" x14ac:dyDescent="0.25">
      <c r="A207" s="275"/>
      <c r="B207" s="272"/>
      <c r="C207" s="272"/>
      <c r="D207" s="147"/>
      <c r="E207" s="273"/>
      <c r="F207" s="272"/>
      <c r="G207" s="147">
        <f t="shared" si="0"/>
        <v>0</v>
      </c>
    </row>
    <row r="208" spans="1:7" ht="15.75" customHeight="1" x14ac:dyDescent="0.25">
      <c r="A208" s="275"/>
      <c r="B208" s="272"/>
      <c r="C208" s="272"/>
      <c r="D208" s="147"/>
      <c r="E208" s="273"/>
      <c r="F208" s="272"/>
      <c r="G208" s="147">
        <f t="shared" si="0"/>
        <v>0</v>
      </c>
    </row>
    <row r="209" spans="1:7" ht="15.75" customHeight="1" x14ac:dyDescent="0.25">
      <c r="A209" s="275"/>
      <c r="B209" s="272"/>
      <c r="C209" s="272"/>
      <c r="D209" s="147"/>
      <c r="E209" s="273"/>
      <c r="F209" s="272"/>
      <c r="G209" s="147">
        <f t="shared" si="0"/>
        <v>0</v>
      </c>
    </row>
    <row r="210" spans="1:7" ht="15.75" customHeight="1" x14ac:dyDescent="0.25">
      <c r="A210" s="275"/>
      <c r="B210" s="272"/>
      <c r="C210" s="272"/>
      <c r="D210" s="147"/>
      <c r="E210" s="273"/>
      <c r="F210" s="272"/>
      <c r="G210" s="147">
        <f t="shared" si="0"/>
        <v>0</v>
      </c>
    </row>
    <row r="211" spans="1:7" ht="15.75" customHeight="1" x14ac:dyDescent="0.25">
      <c r="A211" s="275"/>
      <c r="B211" s="272"/>
      <c r="C211" s="272"/>
      <c r="D211" s="147"/>
      <c r="E211" s="273"/>
      <c r="F211" s="272"/>
      <c r="G211" s="147">
        <f t="shared" si="0"/>
        <v>0</v>
      </c>
    </row>
    <row r="212" spans="1:7" ht="15.75" customHeight="1" x14ac:dyDescent="0.25">
      <c r="A212" s="275"/>
      <c r="B212" s="272"/>
      <c r="C212" s="272"/>
      <c r="D212" s="147"/>
      <c r="E212" s="273"/>
      <c r="F212" s="272"/>
      <c r="G212" s="147">
        <f t="shared" si="0"/>
        <v>0</v>
      </c>
    </row>
    <row r="213" spans="1:7" ht="15.75" customHeight="1" x14ac:dyDescent="0.25">
      <c r="A213" s="275"/>
      <c r="B213" s="272"/>
      <c r="C213" s="272"/>
      <c r="D213" s="147"/>
      <c r="E213" s="273"/>
      <c r="F213" s="272"/>
      <c r="G213" s="147">
        <f t="shared" si="0"/>
        <v>0</v>
      </c>
    </row>
    <row r="214" spans="1:7" ht="15.75" customHeight="1" x14ac:dyDescent="0.25">
      <c r="A214" s="275"/>
      <c r="B214" s="272"/>
      <c r="C214" s="272"/>
      <c r="D214" s="147"/>
      <c r="E214" s="273"/>
      <c r="F214" s="272"/>
      <c r="G214" s="147">
        <f t="shared" si="0"/>
        <v>0</v>
      </c>
    </row>
    <row r="215" spans="1:7" ht="15.75" customHeight="1" x14ac:dyDescent="0.25">
      <c r="A215" s="275"/>
      <c r="B215" s="272"/>
      <c r="C215" s="272"/>
      <c r="D215" s="147"/>
      <c r="E215" s="273"/>
      <c r="F215" s="272"/>
      <c r="G215" s="147">
        <f t="shared" si="0"/>
        <v>0</v>
      </c>
    </row>
    <row r="216" spans="1:7" ht="15.75" customHeight="1" x14ac:dyDescent="0.25">
      <c r="A216" s="275"/>
      <c r="B216" s="272"/>
      <c r="C216" s="272"/>
      <c r="D216" s="147"/>
      <c r="E216" s="273"/>
      <c r="F216" s="272"/>
      <c r="G216" s="147">
        <f>D216*E216*F216</f>
        <v>0</v>
      </c>
    </row>
    <row r="217" spans="1:7" ht="15.75" customHeight="1" x14ac:dyDescent="0.25">
      <c r="A217" s="275"/>
      <c r="B217" s="272"/>
      <c r="C217" s="272"/>
      <c r="D217" s="147"/>
      <c r="E217" s="273"/>
      <c r="F217" s="272"/>
      <c r="G217" s="147">
        <f t="shared" si="0"/>
        <v>0</v>
      </c>
    </row>
    <row r="218" spans="1:7" ht="15.75" customHeight="1" x14ac:dyDescent="0.25">
      <c r="A218" s="275"/>
      <c r="B218" s="272"/>
      <c r="C218" s="272"/>
      <c r="D218" s="147"/>
      <c r="E218" s="273"/>
      <c r="F218" s="272"/>
      <c r="G218" s="147">
        <f t="shared" si="0"/>
        <v>0</v>
      </c>
    </row>
    <row r="219" spans="1:7" ht="15.75" customHeight="1" x14ac:dyDescent="0.25">
      <c r="A219" s="275"/>
      <c r="B219" s="272"/>
      <c r="C219" s="272"/>
      <c r="D219" s="147"/>
      <c r="E219" s="273"/>
      <c r="F219" s="272"/>
      <c r="G219" s="147">
        <f t="shared" si="0"/>
        <v>0</v>
      </c>
    </row>
    <row r="220" spans="1:7" ht="15.75" customHeight="1" x14ac:dyDescent="0.25">
      <c r="B220" s="272"/>
      <c r="C220" s="272"/>
      <c r="D220" s="147"/>
      <c r="E220" s="273"/>
      <c r="F220" s="272"/>
      <c r="G220" s="147">
        <f t="shared" si="0"/>
        <v>0</v>
      </c>
    </row>
    <row r="221" spans="1:7" ht="15.75" customHeight="1" x14ac:dyDescent="0.25">
      <c r="B221" s="272"/>
      <c r="C221" s="272"/>
      <c r="D221" s="147"/>
      <c r="E221" s="273"/>
      <c r="F221" s="272"/>
      <c r="G221" s="147">
        <f t="shared" si="0"/>
        <v>0</v>
      </c>
    </row>
    <row r="222" spans="1:7" ht="15.75" customHeight="1" x14ac:dyDescent="0.25">
      <c r="B222" s="272"/>
      <c r="C222" s="272"/>
      <c r="D222" s="147"/>
      <c r="E222" s="273"/>
      <c r="F222" s="272"/>
      <c r="G222" s="147">
        <f t="shared" si="0"/>
        <v>0</v>
      </c>
    </row>
    <row r="223" spans="1:7" ht="15.75" customHeight="1" x14ac:dyDescent="0.25">
      <c r="B223" s="272"/>
      <c r="C223" s="272"/>
      <c r="D223" s="147"/>
      <c r="E223" s="273"/>
      <c r="F223" s="272"/>
      <c r="G223" s="147">
        <f t="shared" si="0"/>
        <v>0</v>
      </c>
    </row>
    <row r="224" spans="1:7" ht="15.75" customHeight="1" x14ac:dyDescent="0.25">
      <c r="B224" s="272"/>
      <c r="C224" s="272"/>
      <c r="D224" s="147"/>
      <c r="E224" s="273"/>
      <c r="F224" s="272"/>
      <c r="G224" s="147">
        <f t="shared" si="0"/>
        <v>0</v>
      </c>
    </row>
    <row r="225" spans="1:7" ht="15.75" customHeight="1" x14ac:dyDescent="0.25">
      <c r="B225" s="272"/>
      <c r="C225" s="272"/>
      <c r="D225" s="147"/>
      <c r="E225" s="273"/>
      <c r="F225" s="272"/>
      <c r="G225" s="147">
        <f t="shared" si="0"/>
        <v>0</v>
      </c>
    </row>
    <row r="226" spans="1:7" ht="15.75" customHeight="1" x14ac:dyDescent="0.25">
      <c r="B226" s="272"/>
      <c r="C226" s="272"/>
      <c r="D226" s="147"/>
      <c r="E226" s="273"/>
      <c r="F226" s="272"/>
      <c r="G226" s="147">
        <f t="shared" si="0"/>
        <v>0</v>
      </c>
    </row>
    <row r="227" spans="1:7" ht="15.75" customHeight="1" x14ac:dyDescent="0.25">
      <c r="B227" s="272"/>
      <c r="C227" s="272"/>
      <c r="D227" s="147"/>
      <c r="E227" s="273"/>
      <c r="F227" s="272"/>
      <c r="G227" s="147">
        <f t="shared" si="0"/>
        <v>0</v>
      </c>
    </row>
    <row r="228" spans="1:7" ht="15.75" customHeight="1" x14ac:dyDescent="0.25">
      <c r="B228" s="272"/>
      <c r="C228" s="272"/>
      <c r="D228" s="147"/>
      <c r="E228" s="273"/>
      <c r="F228" s="272"/>
      <c r="G228" s="147">
        <f>D228*E228*F228</f>
        <v>0</v>
      </c>
    </row>
    <row r="229" spans="1:7" ht="15.75" customHeight="1" x14ac:dyDescent="0.25">
      <c r="B229" s="272"/>
      <c r="C229" s="272"/>
      <c r="D229" s="147"/>
      <c r="E229" s="273"/>
      <c r="F229" s="272"/>
      <c r="G229" s="147">
        <f t="shared" si="0"/>
        <v>0</v>
      </c>
    </row>
    <row r="230" spans="1:7" ht="15.75" customHeight="1" x14ac:dyDescent="0.25">
      <c r="B230" s="272"/>
      <c r="C230" s="272"/>
      <c r="D230" s="147"/>
      <c r="E230" s="273"/>
      <c r="F230" s="272"/>
      <c r="G230" s="147">
        <f t="shared" si="0"/>
        <v>0</v>
      </c>
    </row>
    <row r="231" spans="1:7" ht="15.75" customHeight="1" x14ac:dyDescent="0.25">
      <c r="B231" s="272"/>
      <c r="C231" s="272"/>
      <c r="D231" s="147"/>
      <c r="E231" s="273"/>
      <c r="F231" s="272"/>
      <c r="G231" s="147">
        <f t="shared" si="0"/>
        <v>0</v>
      </c>
    </row>
    <row r="232" spans="1:7" ht="15.75" customHeight="1" x14ac:dyDescent="0.25">
      <c r="B232" s="272"/>
      <c r="C232" s="272"/>
      <c r="D232" s="147"/>
      <c r="E232" s="273"/>
      <c r="F232" s="272"/>
      <c r="G232" s="147">
        <f t="shared" si="0"/>
        <v>0</v>
      </c>
    </row>
    <row r="233" spans="1:7" ht="15.75" customHeight="1" x14ac:dyDescent="0.25">
      <c r="B233" s="272"/>
      <c r="C233" s="272"/>
      <c r="D233" s="147"/>
      <c r="E233" s="273"/>
      <c r="F233" s="272"/>
      <c r="G233" s="147">
        <f t="shared" si="0"/>
        <v>0</v>
      </c>
    </row>
    <row r="234" spans="1:7" ht="15.75" customHeight="1" x14ac:dyDescent="0.25">
      <c r="B234" s="272"/>
      <c r="C234" s="272"/>
      <c r="D234" s="147"/>
      <c r="E234" s="273"/>
      <c r="F234" s="272"/>
      <c r="G234" s="147">
        <f t="shared" si="0"/>
        <v>0</v>
      </c>
    </row>
    <row r="235" spans="1:7" ht="15.75" customHeight="1" x14ac:dyDescent="0.25">
      <c r="B235" s="272"/>
      <c r="C235" s="272"/>
      <c r="D235" s="147"/>
      <c r="E235" s="273"/>
      <c r="F235" s="272"/>
      <c r="G235" s="147">
        <f t="shared" si="0"/>
        <v>0</v>
      </c>
    </row>
    <row r="236" spans="1:7" ht="15.75" customHeight="1" x14ac:dyDescent="0.25">
      <c r="B236" s="272"/>
      <c r="C236" s="272"/>
      <c r="D236" s="147"/>
      <c r="E236" s="273"/>
      <c r="F236" s="272"/>
      <c r="G236" s="147">
        <f t="shared" si="0"/>
        <v>0</v>
      </c>
    </row>
    <row r="237" spans="1:7" ht="15.75" customHeight="1" x14ac:dyDescent="0.25">
      <c r="B237" s="272"/>
      <c r="C237" s="272"/>
      <c r="D237" s="147"/>
      <c r="E237" s="273"/>
      <c r="F237" s="272"/>
      <c r="G237" s="147">
        <f t="shared" si="0"/>
        <v>0</v>
      </c>
    </row>
    <row r="238" spans="1:7" ht="15.75" customHeight="1" x14ac:dyDescent="0.25">
      <c r="B238" s="272"/>
      <c r="C238" s="272"/>
      <c r="D238" s="147"/>
      <c r="E238" s="273"/>
      <c r="F238" s="272"/>
      <c r="G238" s="147">
        <f t="shared" si="0"/>
        <v>0</v>
      </c>
    </row>
    <row r="239" spans="1:7" ht="15.75" customHeight="1" x14ac:dyDescent="0.25">
      <c r="A239" s="275"/>
      <c r="B239" s="272"/>
      <c r="C239" s="272"/>
      <c r="D239" s="147"/>
      <c r="E239" s="273"/>
      <c r="F239" s="272"/>
      <c r="G239" s="147">
        <f t="shared" si="0"/>
        <v>0</v>
      </c>
    </row>
    <row r="240" spans="1:7" ht="15.75" customHeight="1" x14ac:dyDescent="0.25">
      <c r="A240" s="275"/>
      <c r="B240" s="272"/>
      <c r="C240" s="272"/>
      <c r="D240" s="147"/>
      <c r="E240" s="273"/>
      <c r="F240" s="272"/>
      <c r="G240" s="147">
        <f t="shared" si="0"/>
        <v>0</v>
      </c>
    </row>
    <row r="241" spans="1:7" ht="15.75" customHeight="1" x14ac:dyDescent="0.25">
      <c r="A241" s="275"/>
      <c r="B241" s="272"/>
      <c r="C241" s="272"/>
      <c r="D241" s="147"/>
      <c r="E241" s="273"/>
      <c r="F241" s="272"/>
      <c r="G241" s="147">
        <f t="shared" si="0"/>
        <v>0</v>
      </c>
    </row>
    <row r="242" spans="1:7" ht="15.75" customHeight="1" x14ac:dyDescent="0.25">
      <c r="A242" s="275"/>
      <c r="B242" s="272"/>
      <c r="C242" s="272"/>
      <c r="D242" s="147"/>
      <c r="E242" s="273"/>
      <c r="F242" s="272"/>
      <c r="G242" s="147">
        <f t="shared" si="0"/>
        <v>0</v>
      </c>
    </row>
    <row r="243" spans="1:7" ht="15.75" customHeight="1" x14ac:dyDescent="0.25">
      <c r="A243" s="275"/>
      <c r="B243" s="272"/>
      <c r="C243" s="272"/>
      <c r="D243" s="147"/>
      <c r="E243" s="273"/>
      <c r="F243" s="272"/>
      <c r="G243" s="147">
        <f t="shared" si="0"/>
        <v>0</v>
      </c>
    </row>
    <row r="244" spans="1:7" ht="15.75" customHeight="1" x14ac:dyDescent="0.25">
      <c r="A244" s="275"/>
      <c r="B244" s="272"/>
      <c r="C244" s="272"/>
      <c r="D244" s="147"/>
      <c r="E244" s="273"/>
      <c r="F244" s="272"/>
      <c r="G244" s="147">
        <f>D244*E244*F244</f>
        <v>0</v>
      </c>
    </row>
    <row r="245" spans="1:7" ht="15.75" customHeight="1" x14ac:dyDescent="0.25">
      <c r="A245" s="275"/>
      <c r="B245" s="272"/>
      <c r="C245" s="272"/>
      <c r="D245" s="147"/>
      <c r="E245" s="273"/>
      <c r="F245" s="272"/>
      <c r="G245" s="147">
        <f>D245*E245*F245</f>
        <v>0</v>
      </c>
    </row>
    <row r="246" spans="1:7" ht="15.75" customHeight="1" x14ac:dyDescent="0.25">
      <c r="A246" s="275"/>
      <c r="B246" s="272"/>
      <c r="C246" s="272"/>
      <c r="D246" s="147"/>
      <c r="E246" s="273"/>
      <c r="F246" s="272"/>
      <c r="G246" s="147">
        <f>D246*E246*F246</f>
        <v>0</v>
      </c>
    </row>
    <row r="247" spans="1:7" ht="15.75" customHeight="1" x14ac:dyDescent="0.25">
      <c r="A247" s="275"/>
      <c r="B247" s="272"/>
      <c r="C247" s="272"/>
      <c r="D247" s="147"/>
      <c r="E247" s="273"/>
      <c r="F247" s="272"/>
      <c r="G247" s="147">
        <f>D247*E247*F247</f>
        <v>0</v>
      </c>
    </row>
    <row r="248" spans="1:7" ht="15.75" customHeight="1" x14ac:dyDescent="0.25">
      <c r="B248" s="264"/>
      <c r="C248" s="264"/>
      <c r="D248" s="182"/>
      <c r="E248" s="264"/>
      <c r="F248" s="276"/>
      <c r="G248" s="616">
        <f>SUM(G6:G247)</f>
        <v>0</v>
      </c>
    </row>
    <row r="249" spans="1:7" ht="15.75" customHeight="1" thickBot="1" x14ac:dyDescent="0.3">
      <c r="B249" s="277" t="s">
        <v>174</v>
      </c>
      <c r="C249" s="264"/>
      <c r="D249" s="182"/>
      <c r="E249" s="278"/>
      <c r="F249" s="279" t="s">
        <v>83</v>
      </c>
      <c r="G249" s="617"/>
    </row>
    <row r="250" spans="1:7" ht="15.75" customHeight="1" x14ac:dyDescent="0.25">
      <c r="B250" s="280"/>
      <c r="C250" s="281"/>
      <c r="D250" s="282"/>
      <c r="E250" s="283"/>
      <c r="F250" s="618" t="s">
        <v>84</v>
      </c>
      <c r="G250" s="619"/>
    </row>
    <row r="251" spans="1:7" ht="15.75" customHeight="1" thickBot="1" x14ac:dyDescent="0.3">
      <c r="B251" s="267"/>
      <c r="C251" s="267"/>
      <c r="D251" s="284"/>
      <c r="E251" s="267"/>
      <c r="F251" s="620" t="s">
        <v>196</v>
      </c>
      <c r="G251" s="621"/>
    </row>
    <row r="252" spans="1:7" ht="15.75" customHeight="1" x14ac:dyDescent="0.2"/>
    <row r="253" spans="1:7" ht="15.75" customHeight="1" x14ac:dyDescent="0.2"/>
  </sheetData>
  <sheetProtection algorithmName="SHA-512" hashValue="QZeDeWIKiYgko4Mdqn9kVsWA9qxR8C4dSMbOWAuN5kBOajOW1mr6z+RWwDNyrdui3dZfJwwIgX3E6pkcEWddtQ==" saltValue="q5j9XIbpvGO+n//5F/jXcg==" spinCount="100000" sheet="1" selectLockedCells="1"/>
  <mergeCells count="8">
    <mergeCell ref="B1:G1"/>
    <mergeCell ref="B2:G2"/>
    <mergeCell ref="G248:G249"/>
    <mergeCell ref="F250:G250"/>
    <mergeCell ref="F251:G251"/>
    <mergeCell ref="C3:D3"/>
    <mergeCell ref="F3:G3"/>
    <mergeCell ref="B4:G4"/>
  </mergeCells>
  <pageMargins left="0.25" right="0.25" top="0.5" bottom="0.5" header="0.3" footer="0.3"/>
  <pageSetup fitToHeight="0" orientation="landscape" r:id="rId1"/>
  <headerFooter>
    <oddHeader>&amp;L&amp;"Times New Roman,Regular"&amp;11 2020-2021 School Year&amp;R&amp;"Times New Roman,Regular"&amp;11Attachment FP6</oddHeader>
    <oddFooter>&amp;L&amp;"Times New Roman,Regular"&amp;11SFA Labor&amp;R&amp;"Times New Roman,Regular"&amp;11Revised January 28,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18</vt:i4>
      </vt:variant>
    </vt:vector>
  </HeadingPairs>
  <TitlesOfParts>
    <vt:vector size="33" baseType="lpstr">
      <vt:lpstr>Information</vt:lpstr>
      <vt:lpstr>FP3 - POC</vt:lpstr>
      <vt:lpstr>RENEWAL CALCS</vt:lpstr>
      <vt:lpstr>FP4 - FSMC LABOR</vt:lpstr>
      <vt:lpstr>FP4 - FSMC LABOR - Extra Rows</vt:lpstr>
      <vt:lpstr>FP5 - FSMC BENEFITS</vt:lpstr>
      <vt:lpstr>FP5 - FSMC BENEFITS - Extra Row</vt:lpstr>
      <vt:lpstr>FP6 - SFA LABOR</vt:lpstr>
      <vt:lpstr>FP6 - SFA LABOR - Extra Rows</vt:lpstr>
      <vt:lpstr>FP7 - SFA BENEFITS</vt:lpstr>
      <vt:lpstr>FP7 - SFA BENEFITS - Extra Rows</vt:lpstr>
      <vt:lpstr>FP8 - SITE LISTING</vt:lpstr>
      <vt:lpstr>SFSP1 - POC</vt:lpstr>
      <vt:lpstr>CACFP1 - POC</vt:lpstr>
      <vt:lpstr>Reimbursement Rates</vt:lpstr>
      <vt:lpstr>'CACFP1 - POC'!Print_Area</vt:lpstr>
      <vt:lpstr>'FP3 - POC'!Print_Area</vt:lpstr>
      <vt:lpstr>'FP4 - FSMC LABOR - Extra Rows'!Print_Area</vt:lpstr>
      <vt:lpstr>'FP5 - FSMC BENEFITS'!Print_Area</vt:lpstr>
      <vt:lpstr>'FP7 - SFA BENEFITS'!Print_Area</vt:lpstr>
      <vt:lpstr>'FP7 - SFA BENEFITS - Extra Rows'!Print_Area</vt:lpstr>
      <vt:lpstr>'FP8 - SITE LISTING'!Print_Area</vt:lpstr>
      <vt:lpstr>'SFSP1 - POC'!Print_Area</vt:lpstr>
      <vt:lpstr>'FP3 - POC'!Print_Titles</vt:lpstr>
      <vt:lpstr>'FP4 - FSMC LABOR'!Print_Titles</vt:lpstr>
      <vt:lpstr>'FP4 - FSMC LABOR - Extra Rows'!Print_Titles</vt:lpstr>
      <vt:lpstr>'FP5 - FSMC BENEFITS'!Print_Titles</vt:lpstr>
      <vt:lpstr>'FP5 - FSMC BENEFITS - Extra Row'!Print_Titles</vt:lpstr>
      <vt:lpstr>'FP6 - SFA LABOR'!Print_Titles</vt:lpstr>
      <vt:lpstr>'FP6 - SFA LABOR - Extra Rows'!Print_Titles</vt:lpstr>
      <vt:lpstr>'FP7 - SFA BENEFITS'!Print_Titles</vt:lpstr>
      <vt:lpstr>'FP7 - SFA BENEFITS - Extra Rows'!Print_Titles</vt:lpstr>
      <vt:lpstr>'RENEWAL CALCS'!Print_Titles</vt:lpstr>
    </vt:vector>
  </TitlesOfParts>
  <Company>Pennsylvania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JeSites</dc:creator>
  <cp:lastModifiedBy>Huck, Ruth</cp:lastModifiedBy>
  <cp:lastPrinted>2020-05-05T18:50:15Z</cp:lastPrinted>
  <dcterms:created xsi:type="dcterms:W3CDTF">2004-11-15T21:17:08Z</dcterms:created>
  <dcterms:modified xsi:type="dcterms:W3CDTF">2020-05-22T18:52:26Z</dcterms:modified>
</cp:coreProperties>
</file>