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Finance Work 2021\"/>
    </mc:Choice>
  </mc:AlternateContent>
  <bookViews>
    <workbookView xWindow="510" yWindow="825" windowWidth="14850" windowHeight="5640"/>
  </bookViews>
  <sheets>
    <sheet name="Textbook Plan BUDGET" sheetId="3" r:id="rId1"/>
  </sheets>
  <calcPr calcId="162913"/>
</workbook>
</file>

<file path=xl/calcChain.xml><?xml version="1.0" encoding="utf-8"?>
<calcChain xmlns="http://schemas.openxmlformats.org/spreadsheetml/2006/main">
  <c r="C41" i="3" l="1"/>
  <c r="D41" i="3"/>
  <c r="E41" i="3"/>
  <c r="F41" i="3"/>
  <c r="G41" i="3"/>
  <c r="H41" i="3"/>
  <c r="I41" i="3"/>
  <c r="J41" i="3"/>
  <c r="K41" i="3"/>
  <c r="L41" i="3"/>
  <c r="M41" i="3"/>
  <c r="N41" i="3"/>
  <c r="O4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D9" i="3"/>
  <c r="D50" i="3"/>
  <c r="O42" i="3" l="1"/>
  <c r="C50" i="3"/>
  <c r="C34" i="3"/>
  <c r="C46" i="3" s="1"/>
  <c r="D34" i="3"/>
  <c r="D46" i="3" s="1"/>
  <c r="E34" i="3"/>
  <c r="E46" i="3" s="1"/>
  <c r="F34" i="3"/>
  <c r="F46" i="3" s="1"/>
  <c r="G34" i="3"/>
  <c r="G46" i="3" s="1"/>
  <c r="H34" i="3"/>
  <c r="H46" i="3" s="1"/>
  <c r="I34" i="3"/>
  <c r="J34" i="3"/>
  <c r="J46" i="3" s="1"/>
  <c r="K34" i="3"/>
  <c r="K46" i="3" s="1"/>
  <c r="L34" i="3"/>
  <c r="L46" i="3" s="1"/>
  <c r="M34" i="3"/>
  <c r="M46" i="3" s="1"/>
  <c r="N34" i="3"/>
  <c r="N46" i="3" s="1"/>
  <c r="O34" i="3"/>
  <c r="O46" i="3" s="1"/>
  <c r="B32" i="3"/>
  <c r="E50" i="3"/>
  <c r="B41" i="3"/>
  <c r="B21" i="3"/>
  <c r="I46" i="3" l="1"/>
  <c r="O35" i="3"/>
  <c r="B34" i="3"/>
  <c r="B46" i="3" s="1"/>
  <c r="D45" i="3" l="1"/>
  <c r="D47" i="3" s="1"/>
  <c r="D51" i="3" s="1"/>
  <c r="B45" i="3"/>
  <c r="B47" i="3"/>
  <c r="B51" i="3" s="1"/>
  <c r="B52" i="3" s="1"/>
  <c r="B9" i="3"/>
  <c r="C8" i="3"/>
  <c r="E6" i="3"/>
  <c r="C45" i="3" l="1"/>
  <c r="C47" i="3" s="1"/>
  <c r="C9" i="3"/>
  <c r="F6" i="3"/>
  <c r="F45" i="3" s="1"/>
  <c r="F47" i="3" s="1"/>
  <c r="E9" i="3"/>
  <c r="C51" i="3"/>
  <c r="C52" i="3" s="1"/>
  <c r="E45" i="3"/>
  <c r="E47" i="3" s="1"/>
  <c r="G6" i="3"/>
  <c r="F51" i="3"/>
  <c r="H6" i="3" l="1"/>
  <c r="H45" i="3" s="1"/>
  <c r="H47" i="3" s="1"/>
  <c r="G9" i="3"/>
  <c r="G45" i="3"/>
  <c r="G47" i="3" s="1"/>
  <c r="E51" i="3"/>
  <c r="E52" i="3" s="1"/>
  <c r="F50" i="3" s="1"/>
  <c r="F52" i="3" s="1"/>
  <c r="G51" i="3"/>
  <c r="D52" i="3"/>
  <c r="H51" i="3" l="1"/>
  <c r="I6" i="3"/>
  <c r="I45" i="3" s="1"/>
  <c r="I47" i="3" s="1"/>
  <c r="G50" i="3" l="1"/>
  <c r="G52" i="3" s="1"/>
  <c r="F7" i="3"/>
  <c r="F9" i="3" s="1"/>
  <c r="J6" i="3"/>
  <c r="J45" i="3" s="1"/>
  <c r="J47" i="3" s="1"/>
  <c r="I51" i="3" l="1"/>
  <c r="J51" i="3"/>
  <c r="K6" i="3"/>
  <c r="K45" i="3" s="1"/>
  <c r="K47" i="3" s="1"/>
  <c r="H50" i="3"/>
  <c r="H52" i="3" s="1"/>
  <c r="I50" i="3" l="1"/>
  <c r="H7" i="3"/>
  <c r="H9" i="3" s="1"/>
  <c r="L6" i="3"/>
  <c r="L45" i="3" s="1"/>
  <c r="L47" i="3" s="1"/>
  <c r="K51" i="3"/>
  <c r="L51" i="3" l="1"/>
  <c r="M6" i="3"/>
  <c r="M45" i="3" s="1"/>
  <c r="M47" i="3" s="1"/>
  <c r="I7" i="3"/>
  <c r="I9" i="3" s="1"/>
  <c r="I52" i="3"/>
  <c r="J50" i="3" s="1"/>
  <c r="M51" i="3" l="1"/>
  <c r="N6" i="3"/>
  <c r="J7" i="3"/>
  <c r="J9" i="3" s="1"/>
  <c r="J52" i="3"/>
  <c r="O6" i="3" l="1"/>
  <c r="O45" i="3" s="1"/>
  <c r="O47" i="3" s="1"/>
  <c r="O51" i="3" s="1"/>
  <c r="N45" i="3"/>
  <c r="N47" i="3" s="1"/>
  <c r="K50" i="3"/>
  <c r="K52" i="3" s="1"/>
  <c r="K7" i="3"/>
  <c r="K9" i="3" s="1"/>
  <c r="L7" i="3" l="1"/>
  <c r="L9" i="3" s="1"/>
  <c r="L50" i="3"/>
  <c r="L52" i="3" s="1"/>
  <c r="M7" i="3" l="1"/>
  <c r="M9" i="3" s="1"/>
  <c r="M50" i="3"/>
  <c r="M52" i="3" s="1"/>
  <c r="N50" i="3" l="1"/>
  <c r="N7" i="3"/>
  <c r="N9" i="3" s="1"/>
  <c r="N51" i="3" l="1"/>
  <c r="N52" i="3" s="1"/>
  <c r="O7" i="3" l="1"/>
  <c r="O9" i="3" s="1"/>
  <c r="O50" i="3"/>
  <c r="O52" i="3" s="1"/>
</calcChain>
</file>

<file path=xl/comments1.xml><?xml version="1.0" encoding="utf-8"?>
<comments xmlns="http://schemas.openxmlformats.org/spreadsheetml/2006/main">
  <authors>
    <author>Weber, Gary</author>
    <author>Decker, Rhonda</author>
    <author>Mineweaser, Eric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Weber, Gary:</t>
        </r>
        <r>
          <rPr>
            <sz val="9"/>
            <color indexed="81"/>
            <rFont val="Tahoma"/>
            <family val="2"/>
          </rPr>
          <t xml:space="preserve">
Read 180 Consumables,  Books, and START UP of Read 180 Universal
upfront cost is the licenses and classroom/teacher materials</t>
        </r>
      </text>
    </comment>
    <comment ref="E18" authorId="1" shapeId="0">
      <text>
        <r>
          <rPr>
            <sz val="8"/>
            <color indexed="81"/>
            <rFont val="Tahoma"/>
            <family val="2"/>
          </rPr>
          <t>$449.25 x 12 consumable packs for Stage B ($5,391.00)
$449.25 x 12 consumable packs for Stage C ($5,391.00)
 Host Costs for Read 
180U is $10,800.00
TOTAL:  $21,582.00
Fundations K-1st
Fundations Consumables 'Durables' - Just Words
TOTAL:  $14,000.00</t>
        </r>
      </text>
    </comment>
    <comment ref="F18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Need ReaL books every two years $29.95/each
Looking at $35.000
Hosting fee too - $15,187.50
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$201,478.60 came from Inspire Science.  Also had Grade 6-8 Science at $8668.70; take off $950 for psych books as this part of the quote comes from Annual Expenditures</t>
        </r>
      </text>
    </comment>
    <comment ref="E20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Actual quotes for Secondary Science $287,159.71 - Discount came in at $257,469.55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Costs for Health 7 and Health 9 textbooks
</t>
        </r>
      </text>
    </comment>
    <comment ref="D28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Purchased Adobe materials… etc..</t>
        </r>
      </text>
    </comment>
    <comment ref="F29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Music Dept requested purchases of $37,222.89</t>
        </r>
      </text>
    </comment>
    <comment ref="E30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Actual Quote for 3D Printers</t>
        </r>
      </text>
    </comment>
    <comment ref="D38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Patty did P.O. for $5000.00 (???)</t>
        </r>
      </text>
    </comment>
    <comment ref="E38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$5,000 taken out but will be spent through "Annual Textbook Expenditure."</t>
        </r>
      </text>
    </comment>
    <comment ref="E39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Include elementary social studies consumables within this cost</t>
        </r>
      </text>
    </comment>
    <comment ref="F39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$15,038.79 for Wonders Consumables</t>
        </r>
      </text>
    </comment>
    <comment ref="O40" authorId="2" shapeId="0">
      <text>
        <r>
          <rPr>
            <b/>
            <sz val="9"/>
            <color indexed="81"/>
            <rFont val="Tahoma"/>
            <family val="2"/>
          </rPr>
          <t>Mineweaser, Eric:</t>
        </r>
        <r>
          <rPr>
            <sz val="9"/>
            <color indexed="81"/>
            <rFont val="Tahoma"/>
            <family val="2"/>
          </rPr>
          <t xml:space="preserve">
iRead - $5750.00
Get More Math - $5000
SWIS/SWPBIS - $1750
Kuta/Math Software- $1670 per building $8350</t>
        </r>
      </text>
    </comment>
  </commentList>
</comments>
</file>

<file path=xl/sharedStrings.xml><?xml version="1.0" encoding="utf-8"?>
<sst xmlns="http://schemas.openxmlformats.org/spreadsheetml/2006/main" count="134" uniqueCount="59">
  <si>
    <t>Textbook &amp; Electronic Delivery of Curriculum Purchases</t>
  </si>
  <si>
    <t>2014-2015</t>
  </si>
  <si>
    <t>2015-2016</t>
  </si>
  <si>
    <t>2016-2017</t>
  </si>
  <si>
    <t>2017-2018</t>
  </si>
  <si>
    <t>2018-2019</t>
  </si>
  <si>
    <t>2019-2020</t>
  </si>
  <si>
    <t>Textbook Budget (as presented in 5 yr Budget)</t>
  </si>
  <si>
    <t>Request for Add Funding</t>
  </si>
  <si>
    <t>TOTAL MONEY AVAIL TO USE</t>
  </si>
  <si>
    <t>TOTALS</t>
  </si>
  <si>
    <t>SUMMARY</t>
  </si>
  <si>
    <t>Total Budgeted (W/ADDS)</t>
  </si>
  <si>
    <t>Total Expended</t>
  </si>
  <si>
    <t xml:space="preserve"> </t>
  </si>
  <si>
    <t>2020-2021</t>
  </si>
  <si>
    <t>2021-2022</t>
  </si>
  <si>
    <t>2022-2023</t>
  </si>
  <si>
    <t>2023-2024</t>
  </si>
  <si>
    <t>7 Year Project Planning Worksheet</t>
  </si>
  <si>
    <t>2024-2025</t>
  </si>
  <si>
    <t>Project Year</t>
  </si>
  <si>
    <t>(USE)/ADD OF COMMITTED FUNDS</t>
  </si>
  <si>
    <t>Committed Fund Balance (USE)/ADD</t>
  </si>
  <si>
    <t>2025-2026</t>
  </si>
  <si>
    <t>2026-2027</t>
  </si>
  <si>
    <t>2027-2028</t>
  </si>
  <si>
    <t>CRITICAL TOTALS</t>
  </si>
  <si>
    <t>URGENT TOTALS</t>
  </si>
  <si>
    <t>TOTAL - CRITICAL/URGENT</t>
  </si>
  <si>
    <t xml:space="preserve">CRITICAL  </t>
  </si>
  <si>
    <t xml:space="preserve">URGENT   </t>
  </si>
  <si>
    <t xml:space="preserve">                             7 YEAR TOTAL</t>
  </si>
  <si>
    <t>CURRICULUM PURCHASE:  BOARD GOAL #1</t>
  </si>
  <si>
    <t>SUMMARY COMMITTED FUND BALANCE</t>
  </si>
  <si>
    <t>Elementary Social Studies</t>
  </si>
  <si>
    <t xml:space="preserve">Secondary Social Studies </t>
  </si>
  <si>
    <t>Elementary Math</t>
  </si>
  <si>
    <t>Secondary Math</t>
  </si>
  <si>
    <t xml:space="preserve">Elementary Language Arts </t>
  </si>
  <si>
    <t xml:space="preserve">Secondary Language Arts </t>
  </si>
  <si>
    <t xml:space="preserve">Reading </t>
  </si>
  <si>
    <t xml:space="preserve">Elementary Science </t>
  </si>
  <si>
    <t xml:space="preserve">Secondary Science </t>
  </si>
  <si>
    <t xml:space="preserve">Family Cons Science </t>
  </si>
  <si>
    <t xml:space="preserve">Health/Phys Ed </t>
  </si>
  <si>
    <t xml:space="preserve">World Language </t>
  </si>
  <si>
    <t xml:space="preserve">Art </t>
  </si>
  <si>
    <t xml:space="preserve">Business </t>
  </si>
  <si>
    <t xml:space="preserve">Music </t>
  </si>
  <si>
    <t xml:space="preserve">Tech Ed </t>
  </si>
  <si>
    <t xml:space="preserve">WCCC </t>
  </si>
  <si>
    <t xml:space="preserve">Special Education </t>
  </si>
  <si>
    <t>Annual Textbook Expenditure</t>
  </si>
  <si>
    <t xml:space="preserve">Electronic Delivery of Curriculum </t>
  </si>
  <si>
    <t xml:space="preserve">Board Review </t>
  </si>
  <si>
    <t>Committed Fund Balance @ July 1</t>
  </si>
  <si>
    <t>STARTING COMMITTED FUND BALANCE</t>
  </si>
  <si>
    <t>PROJECTED ENDING COMMITTED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</si>
</sst>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0" xfId="1" applyNumberFormat="1" applyFont="1"/>
    <xf numFmtId="0" fontId="4" fillId="0" borderId="0" xfId="0" applyFont="1"/>
    <xf numFmtId="0" fontId="2" fillId="0" borderId="0" xfId="0" applyFont="1" applyBorder="1"/>
    <xf numFmtId="164" fontId="2" fillId="0" borderId="0" xfId="1" applyNumberFormat="1" applyFont="1" applyBorder="1"/>
    <xf numFmtId="164" fontId="2" fillId="0" borderId="0" xfId="1" applyNumberFormat="1" applyFont="1" applyFill="1" applyBorder="1"/>
    <xf numFmtId="0" fontId="2" fillId="0" borderId="12" xfId="0" applyFont="1" applyBorder="1"/>
    <xf numFmtId="164" fontId="2" fillId="0" borderId="14" xfId="1" applyNumberFormat="1" applyFont="1" applyBorder="1" applyAlignment="1">
      <alignment horizontal="right"/>
    </xf>
    <xf numFmtId="164" fontId="0" fillId="0" borderId="15" xfId="1" applyNumberFormat="1" applyFont="1" applyBorder="1"/>
    <xf numFmtId="164" fontId="2" fillId="0" borderId="16" xfId="1" applyNumberFormat="1" applyFont="1" applyBorder="1" applyAlignment="1">
      <alignment horizontal="right"/>
    </xf>
    <xf numFmtId="164" fontId="0" fillId="0" borderId="0" xfId="1" applyNumberFormat="1" applyFont="1" applyBorder="1"/>
    <xf numFmtId="164" fontId="0" fillId="0" borderId="0" xfId="0" applyNumberFormat="1"/>
    <xf numFmtId="164" fontId="0" fillId="0" borderId="8" xfId="1" applyNumberFormat="1" applyFont="1" applyFill="1" applyBorder="1"/>
    <xf numFmtId="164" fontId="0" fillId="0" borderId="7" xfId="1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3" fillId="4" borderId="24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64" fontId="2" fillId="3" borderId="1" xfId="1" applyNumberFormat="1" applyFont="1" applyFill="1" applyBorder="1"/>
    <xf numFmtId="164" fontId="2" fillId="3" borderId="2" xfId="1" applyNumberFormat="1" applyFont="1" applyFill="1" applyBorder="1"/>
    <xf numFmtId="164" fontId="2" fillId="3" borderId="3" xfId="1" applyNumberFormat="1" applyFont="1" applyFill="1" applyBorder="1"/>
    <xf numFmtId="164" fontId="0" fillId="0" borderId="4" xfId="1" applyNumberFormat="1" applyFont="1" applyBorder="1"/>
    <xf numFmtId="164" fontId="0" fillId="0" borderId="22" xfId="0" applyNumberFormat="1" applyBorder="1"/>
    <xf numFmtId="0" fontId="0" fillId="0" borderId="0" xfId="0" applyBorder="1"/>
    <xf numFmtId="164" fontId="0" fillId="0" borderId="7" xfId="1" applyNumberFormat="1" applyFont="1" applyFill="1" applyBorder="1"/>
    <xf numFmtId="0" fontId="2" fillId="7" borderId="13" xfId="0" applyFont="1" applyFill="1" applyBorder="1" applyAlignment="1">
      <alignment horizontal="right"/>
    </xf>
    <xf numFmtId="164" fontId="2" fillId="7" borderId="2" xfId="0" applyNumberFormat="1" applyFont="1" applyFill="1" applyBorder="1"/>
    <xf numFmtId="164" fontId="1" fillId="0" borderId="17" xfId="1" applyNumberFormat="1" applyFont="1" applyFill="1" applyBorder="1"/>
    <xf numFmtId="164" fontId="0" fillId="0" borderId="9" xfId="1" applyNumberFormat="1" applyFont="1" applyFill="1" applyBorder="1"/>
    <xf numFmtId="0" fontId="0" fillId="0" borderId="8" xfId="0" applyFill="1" applyBorder="1"/>
    <xf numFmtId="42" fontId="0" fillId="0" borderId="8" xfId="1" applyNumberFormat="1" applyFont="1" applyFill="1" applyBorder="1"/>
    <xf numFmtId="164" fontId="0" fillId="0" borderId="18" xfId="1" applyNumberFormat="1" applyFont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1" fillId="0" borderId="30" xfId="1" applyNumberFormat="1" applyFont="1" applyFill="1" applyBorder="1"/>
    <xf numFmtId="0" fontId="0" fillId="0" borderId="7" xfId="0" applyFill="1" applyBorder="1"/>
    <xf numFmtId="164" fontId="2" fillId="7" borderId="3" xfId="0" applyNumberFormat="1" applyFont="1" applyFill="1" applyBorder="1"/>
    <xf numFmtId="164" fontId="0" fillId="0" borderId="29" xfId="1" applyNumberFormat="1" applyFont="1" applyFill="1" applyBorder="1"/>
    <xf numFmtId="0" fontId="2" fillId="3" borderId="11" xfId="0" applyFont="1" applyFill="1" applyBorder="1"/>
    <xf numFmtId="164" fontId="2" fillId="3" borderId="1" xfId="0" applyNumberFormat="1" applyFont="1" applyFill="1" applyBorder="1"/>
    <xf numFmtId="164" fontId="2" fillId="3" borderId="2" xfId="0" applyNumberFormat="1" applyFont="1" applyFill="1" applyBorder="1"/>
    <xf numFmtId="0" fontId="0" fillId="0" borderId="31" xfId="0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0" fontId="2" fillId="8" borderId="0" xfId="0" applyFont="1" applyFill="1" applyBorder="1"/>
    <xf numFmtId="164" fontId="0" fillId="8" borderId="0" xfId="1" applyNumberFormat="1" applyFont="1" applyFill="1" applyBorder="1"/>
    <xf numFmtId="0" fontId="0" fillId="8" borderId="0" xfId="0" applyFill="1" applyBorder="1"/>
    <xf numFmtId="164" fontId="2" fillId="8" borderId="0" xfId="0" applyNumberFormat="1" applyFont="1" applyFill="1" applyBorder="1"/>
    <xf numFmtId="164" fontId="1" fillId="8" borderId="23" xfId="1" applyNumberFormat="1" applyFont="1" applyFill="1" applyBorder="1"/>
    <xf numFmtId="0" fontId="0" fillId="8" borderId="0" xfId="0" applyFill="1"/>
    <xf numFmtId="164" fontId="2" fillId="8" borderId="0" xfId="1" applyNumberFormat="1" applyFont="1" applyFill="1" applyBorder="1" applyAlignment="1">
      <alignment horizontal="left"/>
    </xf>
    <xf numFmtId="164" fontId="2" fillId="8" borderId="0" xfId="1" applyNumberFormat="1" applyFont="1" applyFill="1" applyBorder="1"/>
    <xf numFmtId="0" fontId="2" fillId="8" borderId="0" xfId="0" applyFont="1" applyFill="1"/>
    <xf numFmtId="0" fontId="2" fillId="8" borderId="0" xfId="0" applyFont="1" applyFill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2" borderId="11" xfId="0" applyFont="1" applyFill="1" applyBorder="1"/>
    <xf numFmtId="0" fontId="2" fillId="3" borderId="11" xfId="0" applyFont="1" applyFill="1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164" fontId="0" fillId="0" borderId="20" xfId="1" applyNumberFormat="1" applyFont="1" applyBorder="1"/>
    <xf numFmtId="164" fontId="0" fillId="9" borderId="7" xfId="1" applyNumberFormat="1" applyFont="1" applyFill="1" applyBorder="1"/>
    <xf numFmtId="164" fontId="0" fillId="9" borderId="8" xfId="1" applyNumberFormat="1" applyFont="1" applyFill="1" applyBorder="1"/>
    <xf numFmtId="164" fontId="2" fillId="3" borderId="33" xfId="1" applyNumberFormat="1" applyFont="1" applyFill="1" applyBorder="1"/>
    <xf numFmtId="0" fontId="0" fillId="0" borderId="8" xfId="0" applyBorder="1"/>
    <xf numFmtId="164" fontId="2" fillId="3" borderId="34" xfId="0" applyNumberFormat="1" applyFont="1" applyFill="1" applyBorder="1"/>
    <xf numFmtId="164" fontId="0" fillId="0" borderId="5" xfId="1" applyNumberFormat="1" applyFont="1" applyBorder="1"/>
    <xf numFmtId="164" fontId="0" fillId="0" borderId="10" xfId="1" applyNumberFormat="1" applyFont="1" applyBorder="1"/>
    <xf numFmtId="164" fontId="0" fillId="0" borderId="28" xfId="1" applyNumberFormat="1" applyFont="1" applyBorder="1"/>
    <xf numFmtId="164" fontId="0" fillId="0" borderId="28" xfId="1" applyNumberFormat="1" applyFont="1" applyFill="1" applyBorder="1"/>
    <xf numFmtId="0" fontId="0" fillId="0" borderId="28" xfId="0" applyFill="1" applyBorder="1"/>
    <xf numFmtId="164" fontId="2" fillId="3" borderId="33" xfId="0" applyNumberFormat="1" applyFont="1" applyFill="1" applyBorder="1"/>
    <xf numFmtId="164" fontId="1" fillId="0" borderId="4" xfId="1" applyNumberFormat="1" applyFont="1" applyFill="1" applyBorder="1"/>
    <xf numFmtId="164" fontId="1" fillId="0" borderId="5" xfId="1" applyNumberFormat="1" applyFont="1" applyFill="1" applyBorder="1"/>
    <xf numFmtId="164" fontId="1" fillId="0" borderId="5" xfId="1" applyNumberFormat="1" applyFont="1" applyBorder="1"/>
    <xf numFmtId="0" fontId="0" fillId="0" borderId="10" xfId="0" applyFill="1" applyBorder="1"/>
    <xf numFmtId="0" fontId="0" fillId="0" borderId="28" xfId="0" applyBorder="1"/>
    <xf numFmtId="0" fontId="0" fillId="8" borderId="11" xfId="0" applyFill="1" applyBorder="1"/>
    <xf numFmtId="0" fontId="3" fillId="4" borderId="19" xfId="0" applyFont="1" applyFill="1" applyBorder="1" applyAlignment="1">
      <alignment horizontal="center"/>
    </xf>
    <xf numFmtId="164" fontId="2" fillId="2" borderId="33" xfId="1" applyNumberFormat="1" applyFont="1" applyFill="1" applyBorder="1"/>
    <xf numFmtId="164" fontId="0" fillId="6" borderId="28" xfId="1" applyNumberFormat="1" applyFont="1" applyFill="1" applyBorder="1"/>
    <xf numFmtId="164" fontId="0" fillId="6" borderId="29" xfId="1" applyNumberFormat="1" applyFont="1" applyFill="1" applyBorder="1"/>
    <xf numFmtId="164" fontId="1" fillId="8" borderId="0" xfId="1" applyNumberFormat="1" applyFont="1" applyFill="1" applyBorder="1"/>
    <xf numFmtId="164" fontId="2" fillId="5" borderId="32" xfId="1" applyNumberFormat="1" applyFont="1" applyFill="1" applyBorder="1"/>
    <xf numFmtId="164" fontId="2" fillId="5" borderId="36" xfId="1" applyNumberFormat="1" applyFont="1" applyFill="1" applyBorder="1"/>
    <xf numFmtId="0" fontId="0" fillId="0" borderId="10" xfId="0" applyBorder="1"/>
    <xf numFmtId="0" fontId="3" fillId="4" borderId="3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164" fontId="1" fillId="0" borderId="8" xfId="1" applyNumberFormat="1" applyFont="1" applyFill="1" applyBorder="1"/>
    <xf numFmtId="164" fontId="1" fillId="0" borderId="28" xfId="1" applyNumberFormat="1" applyFont="1" applyFill="1" applyBorder="1"/>
    <xf numFmtId="0" fontId="0" fillId="0" borderId="11" xfId="0" applyFont="1" applyBorder="1"/>
    <xf numFmtId="0" fontId="3" fillId="4" borderId="37" xfId="0" applyFont="1" applyFill="1" applyBorder="1" applyAlignment="1">
      <alignment horizontal="center"/>
    </xf>
    <xf numFmtId="164" fontId="0" fillId="0" borderId="17" xfId="1" applyNumberFormat="1" applyFont="1" applyBorder="1"/>
    <xf numFmtId="0" fontId="3" fillId="4" borderId="1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164" fontId="1" fillId="0" borderId="18" xfId="1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0" fillId="0" borderId="38" xfId="0" applyNumberFormat="1" applyBorder="1"/>
    <xf numFmtId="164" fontId="0" fillId="0" borderId="39" xfId="0" applyNumberFormat="1" applyBorder="1"/>
    <xf numFmtId="164" fontId="2" fillId="7" borderId="40" xfId="0" applyNumberFormat="1" applyFont="1" applyFill="1" applyBorder="1"/>
    <xf numFmtId="164" fontId="0" fillId="0" borderId="19" xfId="0" applyNumberFormat="1" applyBorder="1"/>
    <xf numFmtId="164" fontId="2" fillId="7" borderId="1" xfId="0" applyNumberFormat="1" applyFont="1" applyFill="1" applyBorder="1"/>
    <xf numFmtId="164" fontId="2" fillId="3" borderId="40" xfId="1" applyNumberFormat="1" applyFont="1" applyFill="1" applyBorder="1"/>
    <xf numFmtId="164" fontId="0" fillId="0" borderId="21" xfId="1" applyNumberFormat="1" applyFont="1" applyBorder="1"/>
    <xf numFmtId="164" fontId="0" fillId="0" borderId="41" xfId="1" applyNumberFormat="1" applyFont="1" applyBorder="1"/>
    <xf numFmtId="164" fontId="0" fillId="0" borderId="39" xfId="1" applyNumberFormat="1" applyFont="1" applyBorder="1"/>
    <xf numFmtId="164" fontId="0" fillId="0" borderId="19" xfId="1" applyNumberFormat="1" applyFont="1" applyBorder="1"/>
    <xf numFmtId="0" fontId="3" fillId="4" borderId="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164" fontId="0" fillId="0" borderId="22" xfId="1" applyNumberFormat="1" applyFont="1" applyFill="1" applyBorder="1"/>
    <xf numFmtId="164" fontId="0" fillId="0" borderId="41" xfId="1" applyNumberFormat="1" applyFont="1" applyFill="1" applyBorder="1"/>
    <xf numFmtId="0" fontId="0" fillId="0" borderId="41" xfId="0" applyFill="1" applyBorder="1"/>
    <xf numFmtId="42" fontId="0" fillId="0" borderId="41" xfId="1" applyNumberFormat="1" applyFont="1" applyFill="1" applyBorder="1"/>
    <xf numFmtId="164" fontId="0" fillId="0" borderId="42" xfId="1" applyNumberFormat="1" applyFont="1" applyFill="1" applyBorder="1"/>
    <xf numFmtId="164" fontId="2" fillId="3" borderId="43" xfId="0" applyNumberFormat="1" applyFont="1" applyFill="1" applyBorder="1"/>
    <xf numFmtId="164" fontId="0" fillId="0" borderId="4" xfId="1" applyNumberFormat="1" applyFont="1" applyFill="1" applyBorder="1"/>
    <xf numFmtId="42" fontId="0" fillId="0" borderId="7" xfId="1" applyNumberFormat="1" applyFont="1" applyFill="1" applyBorder="1"/>
    <xf numFmtId="164" fontId="0" fillId="0" borderId="10" xfId="1" applyNumberFormat="1" applyFont="1" applyFill="1" applyBorder="1"/>
    <xf numFmtId="164" fontId="2" fillId="3" borderId="44" xfId="1" applyNumberFormat="1" applyFont="1" applyFill="1" applyBorder="1"/>
    <xf numFmtId="164" fontId="2" fillId="5" borderId="11" xfId="1" applyNumberFormat="1" applyFont="1" applyFill="1" applyBorder="1" applyAlignment="1">
      <alignment horizontal="left"/>
    </xf>
    <xf numFmtId="164" fontId="2" fillId="5" borderId="36" xfId="1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="90" zoomScaleNormal="90" workbookViewId="0">
      <selection activeCell="O56" sqref="O56"/>
    </sheetView>
  </sheetViews>
  <sheetFormatPr defaultRowHeight="15" x14ac:dyDescent="0.25"/>
  <cols>
    <col min="1" max="1" width="57.28515625" bestFit="1" customWidth="1"/>
    <col min="2" max="2" width="11.140625" hidden="1" customWidth="1"/>
    <col min="3" max="3" width="13.85546875" hidden="1" customWidth="1"/>
    <col min="4" max="4" width="11.28515625" hidden="1" customWidth="1"/>
    <col min="5" max="5" width="13.85546875" hidden="1" customWidth="1"/>
    <col min="6" max="6" width="12.42578125" hidden="1" customWidth="1"/>
    <col min="7" max="7" width="14" hidden="1" customWidth="1"/>
    <col min="8" max="9" width="13.85546875" customWidth="1"/>
    <col min="10" max="11" width="14.42578125" bestFit="1" customWidth="1"/>
    <col min="12" max="13" width="13.28515625" bestFit="1" customWidth="1"/>
    <col min="14" max="14" width="14.7109375" bestFit="1" customWidth="1"/>
    <col min="15" max="15" width="11.85546875" customWidth="1"/>
  </cols>
  <sheetData>
    <row r="1" spans="1:15" x14ac:dyDescent="0.25">
      <c r="A1" s="1" t="s">
        <v>0</v>
      </c>
    </row>
    <row r="2" spans="1:15" x14ac:dyDescent="0.25">
      <c r="A2" s="1" t="s">
        <v>19</v>
      </c>
    </row>
    <row r="3" spans="1:15" ht="15.75" thickBot="1" x14ac:dyDescent="0.3">
      <c r="A3" s="1" t="s">
        <v>55</v>
      </c>
    </row>
    <row r="4" spans="1:15" ht="15.75" thickBot="1" x14ac:dyDescent="0.3">
      <c r="H4" s="38" t="s">
        <v>21</v>
      </c>
      <c r="I4" s="39">
        <v>1</v>
      </c>
      <c r="J4" s="39">
        <v>2</v>
      </c>
      <c r="K4" s="39">
        <v>3</v>
      </c>
      <c r="L4" s="39">
        <v>4</v>
      </c>
      <c r="M4" s="39">
        <v>5</v>
      </c>
      <c r="N4" s="39">
        <v>6</v>
      </c>
      <c r="O4" s="40">
        <v>7</v>
      </c>
    </row>
    <row r="5" spans="1:15" ht="15.75" thickBot="1" x14ac:dyDescent="0.3">
      <c r="B5" s="96" t="s">
        <v>1</v>
      </c>
      <c r="C5" s="22" t="s">
        <v>2</v>
      </c>
      <c r="D5" s="97" t="s">
        <v>3</v>
      </c>
      <c r="E5" s="22" t="s">
        <v>4</v>
      </c>
      <c r="F5" s="23" t="s">
        <v>5</v>
      </c>
      <c r="G5" s="101" t="s">
        <v>6</v>
      </c>
      <c r="H5" s="103" t="s">
        <v>15</v>
      </c>
      <c r="I5" s="104" t="s">
        <v>16</v>
      </c>
      <c r="J5" s="104" t="s">
        <v>17</v>
      </c>
      <c r="K5" s="104" t="s">
        <v>18</v>
      </c>
      <c r="L5" s="104" t="s">
        <v>20</v>
      </c>
      <c r="M5" s="104" t="s">
        <v>24</v>
      </c>
      <c r="N5" s="104" t="s">
        <v>25</v>
      </c>
      <c r="O5" s="41" t="s">
        <v>26</v>
      </c>
    </row>
    <row r="6" spans="1:15" ht="15.75" thickBot="1" x14ac:dyDescent="0.3">
      <c r="A6" s="87" t="s">
        <v>7</v>
      </c>
      <c r="B6" s="27">
        <v>255000</v>
      </c>
      <c r="C6" s="76">
        <v>284499</v>
      </c>
      <c r="D6" s="50">
        <v>550000</v>
      </c>
      <c r="E6" s="76">
        <f>D6+D8</f>
        <v>450000</v>
      </c>
      <c r="F6" s="76">
        <f t="shared" ref="F6:N6" si="0">E6+E8</f>
        <v>475000</v>
      </c>
      <c r="G6" s="76">
        <f t="shared" si="0"/>
        <v>550000</v>
      </c>
      <c r="H6" s="102">
        <f>G6+G8</f>
        <v>575000</v>
      </c>
      <c r="I6" s="102">
        <f t="shared" si="0"/>
        <v>600000</v>
      </c>
      <c r="J6" s="102">
        <f t="shared" si="0"/>
        <v>625000</v>
      </c>
      <c r="K6" s="102">
        <f t="shared" si="0"/>
        <v>650000</v>
      </c>
      <c r="L6" s="102">
        <f t="shared" si="0"/>
        <v>675000</v>
      </c>
      <c r="M6" s="102">
        <f t="shared" si="0"/>
        <v>700000</v>
      </c>
      <c r="N6" s="102">
        <f t="shared" si="0"/>
        <v>725000</v>
      </c>
      <c r="O6" s="37">
        <f t="shared" ref="O6" si="1">N6+N8</f>
        <v>750000</v>
      </c>
    </row>
    <row r="7" spans="1:15" ht="15.75" thickBot="1" x14ac:dyDescent="0.3">
      <c r="A7" s="87" t="s">
        <v>56</v>
      </c>
      <c r="B7" s="71">
        <v>600000</v>
      </c>
      <c r="C7" s="72">
        <v>900000</v>
      </c>
      <c r="D7" s="72">
        <v>859499</v>
      </c>
      <c r="E7" s="72">
        <v>859499</v>
      </c>
      <c r="F7" s="72">
        <f t="shared" ref="F7:N7" si="2">+E52</f>
        <v>599850.94000000006</v>
      </c>
      <c r="G7" s="72">
        <v>969851</v>
      </c>
      <c r="H7" s="15">
        <f t="shared" si="2"/>
        <v>1064850.94</v>
      </c>
      <c r="I7" s="2">
        <f t="shared" si="2"/>
        <v>713850.94</v>
      </c>
      <c r="J7" s="2">
        <f t="shared" si="2"/>
        <v>513850.93999999994</v>
      </c>
      <c r="K7" s="2">
        <f t="shared" si="2"/>
        <v>173850.93999999994</v>
      </c>
      <c r="L7" s="2">
        <f t="shared" si="2"/>
        <v>118850.93999999994</v>
      </c>
      <c r="M7" s="2">
        <f t="shared" si="2"/>
        <v>458850.93999999994</v>
      </c>
      <c r="N7" s="2">
        <f t="shared" si="2"/>
        <v>913850.94</v>
      </c>
      <c r="O7" s="3">
        <f t="shared" ref="O7" si="3">+N52</f>
        <v>943850.94</v>
      </c>
    </row>
    <row r="8" spans="1:15" ht="15.75" thickBot="1" x14ac:dyDescent="0.3">
      <c r="A8" s="87" t="s">
        <v>8</v>
      </c>
      <c r="B8" s="77">
        <v>0</v>
      </c>
      <c r="C8" s="78">
        <f>200000+40501</f>
        <v>240501</v>
      </c>
      <c r="D8" s="78">
        <v>-100000</v>
      </c>
      <c r="E8" s="90">
        <v>25000</v>
      </c>
      <c r="F8" s="90">
        <v>75000</v>
      </c>
      <c r="G8" s="90">
        <v>25000</v>
      </c>
      <c r="H8" s="90">
        <v>25000</v>
      </c>
      <c r="I8" s="90">
        <v>25000</v>
      </c>
      <c r="J8" s="90">
        <v>25000</v>
      </c>
      <c r="K8" s="90">
        <v>25000</v>
      </c>
      <c r="L8" s="90">
        <v>25000</v>
      </c>
      <c r="M8" s="90">
        <v>25000</v>
      </c>
      <c r="N8" s="90">
        <v>25000</v>
      </c>
      <c r="O8" s="91">
        <v>25000</v>
      </c>
    </row>
    <row r="9" spans="1:15" ht="15.75" thickBot="1" x14ac:dyDescent="0.3">
      <c r="A9" s="66" t="s">
        <v>9</v>
      </c>
      <c r="B9" s="89">
        <f>+B8+B7+B6</f>
        <v>855000</v>
      </c>
      <c r="C9" s="89">
        <f t="shared" ref="C9:O9" si="4">+C8+C7+C6</f>
        <v>1425000</v>
      </c>
      <c r="D9" s="89">
        <f t="shared" si="4"/>
        <v>1309499</v>
      </c>
      <c r="E9" s="89">
        <f t="shared" si="4"/>
        <v>1334499</v>
      </c>
      <c r="F9" s="89">
        <f t="shared" si="4"/>
        <v>1149850.94</v>
      </c>
      <c r="G9" s="89">
        <f t="shared" si="4"/>
        <v>1544851</v>
      </c>
      <c r="H9" s="24">
        <f t="shared" si="4"/>
        <v>1664850.94</v>
      </c>
      <c r="I9" s="25">
        <f t="shared" si="4"/>
        <v>1338850.94</v>
      </c>
      <c r="J9" s="25">
        <f t="shared" si="4"/>
        <v>1163850.94</v>
      </c>
      <c r="K9" s="25">
        <f t="shared" si="4"/>
        <v>848850.94</v>
      </c>
      <c r="L9" s="25">
        <f t="shared" si="4"/>
        <v>818850.94</v>
      </c>
      <c r="M9" s="25">
        <f t="shared" si="4"/>
        <v>1183850.94</v>
      </c>
      <c r="N9" s="25">
        <f t="shared" si="4"/>
        <v>1663850.94</v>
      </c>
      <c r="O9" s="26">
        <f t="shared" si="4"/>
        <v>1718850.94</v>
      </c>
    </row>
    <row r="10" spans="1:15" ht="15.75" thickBot="1" x14ac:dyDescent="0.3">
      <c r="B10" s="4"/>
      <c r="C10" s="4"/>
      <c r="D10" s="4"/>
      <c r="E10" s="4"/>
      <c r="F10" s="4"/>
      <c r="G10" s="4"/>
    </row>
    <row r="11" spans="1:15" s="5" customFormat="1" ht="15.75" thickBot="1" x14ac:dyDescent="0.3">
      <c r="A11" s="64" t="s">
        <v>30</v>
      </c>
      <c r="B11" s="96" t="s">
        <v>1</v>
      </c>
      <c r="C11" s="22" t="s">
        <v>2</v>
      </c>
      <c r="D11" s="97" t="s">
        <v>3</v>
      </c>
      <c r="E11" s="22" t="s">
        <v>4</v>
      </c>
      <c r="F11" s="23" t="s">
        <v>5</v>
      </c>
      <c r="G11" s="101" t="s">
        <v>6</v>
      </c>
      <c r="H11" s="106" t="s">
        <v>15</v>
      </c>
      <c r="I11" s="107" t="s">
        <v>16</v>
      </c>
      <c r="J11" s="107" t="s">
        <v>17</v>
      </c>
      <c r="K11" s="107" t="s">
        <v>18</v>
      </c>
      <c r="L11" s="107" t="s">
        <v>20</v>
      </c>
      <c r="M11" s="107" t="s">
        <v>24</v>
      </c>
      <c r="N11" s="107" t="s">
        <v>25</v>
      </c>
      <c r="O11" s="118" t="s">
        <v>26</v>
      </c>
    </row>
    <row r="12" spans="1:15" s="5" customFormat="1" ht="15.75" thickBot="1" x14ac:dyDescent="0.3">
      <c r="A12" s="100" t="s">
        <v>35</v>
      </c>
      <c r="B12" s="82"/>
      <c r="C12" s="83"/>
      <c r="D12" s="83"/>
      <c r="E12" s="83"/>
      <c r="F12" s="84"/>
      <c r="G12" s="83"/>
      <c r="H12" s="33"/>
      <c r="I12" s="33">
        <v>198000</v>
      </c>
      <c r="J12" s="33"/>
      <c r="K12" s="33"/>
      <c r="L12" s="33"/>
      <c r="M12" s="33"/>
      <c r="N12" s="33"/>
      <c r="O12" s="105"/>
    </row>
    <row r="13" spans="1:15" ht="15.75" thickBot="1" x14ac:dyDescent="0.3">
      <c r="A13" s="100" t="s">
        <v>36</v>
      </c>
      <c r="B13" s="30"/>
      <c r="C13" s="15">
        <v>350000</v>
      </c>
      <c r="D13" s="35"/>
      <c r="E13" s="35"/>
      <c r="F13" s="2"/>
      <c r="G13" s="35"/>
      <c r="H13" s="35"/>
      <c r="I13" s="98">
        <v>320000</v>
      </c>
      <c r="J13" s="15"/>
      <c r="K13" s="15"/>
      <c r="L13" s="35"/>
      <c r="M13" s="15"/>
      <c r="N13" s="15"/>
      <c r="O13" s="34"/>
    </row>
    <row r="14" spans="1:15" ht="15.75" thickBot="1" x14ac:dyDescent="0.3">
      <c r="A14" s="100" t="s">
        <v>37</v>
      </c>
      <c r="B14" s="30"/>
      <c r="C14" s="15"/>
      <c r="D14" s="15"/>
      <c r="E14" s="15"/>
      <c r="F14" s="2"/>
      <c r="G14" s="15"/>
      <c r="H14" s="15">
        <v>250000</v>
      </c>
      <c r="I14" s="98"/>
      <c r="J14" s="15"/>
      <c r="K14" s="15"/>
      <c r="L14" s="15"/>
      <c r="M14" s="15"/>
      <c r="N14" s="15">
        <v>250000</v>
      </c>
      <c r="O14" s="34"/>
    </row>
    <row r="15" spans="1:15" ht="15.75" thickBot="1" x14ac:dyDescent="0.3">
      <c r="A15" s="100" t="s">
        <v>38</v>
      </c>
      <c r="B15" s="30">
        <v>150000</v>
      </c>
      <c r="C15" s="15"/>
      <c r="D15" s="15"/>
      <c r="E15" s="15"/>
      <c r="F15" s="2"/>
      <c r="G15" s="15"/>
      <c r="H15" s="15">
        <v>250000</v>
      </c>
      <c r="I15" s="98"/>
      <c r="J15" s="35"/>
      <c r="K15" s="15"/>
      <c r="L15" s="15"/>
      <c r="M15" s="15"/>
      <c r="N15" s="15">
        <v>250000</v>
      </c>
      <c r="O15" s="34"/>
    </row>
    <row r="16" spans="1:15" ht="15.75" thickBot="1" x14ac:dyDescent="0.3">
      <c r="A16" s="100" t="s">
        <v>39</v>
      </c>
      <c r="B16" s="30"/>
      <c r="C16" s="15">
        <v>292889</v>
      </c>
      <c r="D16" s="15"/>
      <c r="E16" s="15"/>
      <c r="F16" s="2"/>
      <c r="G16" s="15"/>
      <c r="H16" s="15"/>
      <c r="I16" s="98">
        <v>37000</v>
      </c>
      <c r="J16" s="15">
        <v>350000</v>
      </c>
      <c r="K16" s="35"/>
      <c r="L16" s="15"/>
      <c r="M16" s="15"/>
      <c r="N16" s="15"/>
      <c r="O16" s="34">
        <v>350000</v>
      </c>
    </row>
    <row r="17" spans="1:15" ht="15.75" thickBot="1" x14ac:dyDescent="0.3">
      <c r="A17" s="100" t="s">
        <v>40</v>
      </c>
      <c r="B17" s="30"/>
      <c r="C17" s="15"/>
      <c r="D17" s="15"/>
      <c r="E17" s="15"/>
      <c r="F17" s="2"/>
      <c r="G17" s="15">
        <v>346000</v>
      </c>
      <c r="H17" s="15"/>
      <c r="I17" s="98"/>
      <c r="J17" s="15"/>
      <c r="K17" s="15"/>
      <c r="L17" s="15"/>
      <c r="M17" s="15"/>
      <c r="N17" s="15"/>
      <c r="O17" s="34">
        <v>350000</v>
      </c>
    </row>
    <row r="18" spans="1:15" ht="15.75" thickBot="1" x14ac:dyDescent="0.3">
      <c r="A18" s="100" t="s">
        <v>41</v>
      </c>
      <c r="B18" s="30"/>
      <c r="C18" s="15"/>
      <c r="D18" s="15">
        <v>184505</v>
      </c>
      <c r="E18" s="15">
        <v>35000</v>
      </c>
      <c r="F18" s="2">
        <v>35000</v>
      </c>
      <c r="G18" s="15">
        <v>35000</v>
      </c>
      <c r="H18" s="15">
        <v>35000</v>
      </c>
      <c r="I18" s="98">
        <v>35000</v>
      </c>
      <c r="J18" s="15">
        <v>35000</v>
      </c>
      <c r="K18" s="15">
        <v>35000</v>
      </c>
      <c r="L18" s="15">
        <v>35000</v>
      </c>
      <c r="M18" s="15">
        <v>35000</v>
      </c>
      <c r="N18" s="15">
        <v>35000</v>
      </c>
      <c r="O18" s="34">
        <v>35000</v>
      </c>
    </row>
    <row r="19" spans="1:15" ht="15.75" thickBot="1" x14ac:dyDescent="0.3">
      <c r="A19" s="100" t="s">
        <v>42</v>
      </c>
      <c r="B19" s="43"/>
      <c r="C19" s="35"/>
      <c r="D19" s="35"/>
      <c r="E19" s="15">
        <v>209161.8</v>
      </c>
      <c r="F19" s="2"/>
      <c r="G19" s="35"/>
      <c r="H19" s="35"/>
      <c r="I19" s="98"/>
      <c r="J19" s="15"/>
      <c r="K19" s="15">
        <v>200000</v>
      </c>
      <c r="L19" s="35"/>
      <c r="M19" s="15"/>
      <c r="N19" s="15"/>
      <c r="O19" s="34"/>
    </row>
    <row r="20" spans="1:15" ht="15.75" thickBot="1" x14ac:dyDescent="0.3">
      <c r="A20" s="100" t="s">
        <v>43</v>
      </c>
      <c r="B20" s="85"/>
      <c r="C20" s="80"/>
      <c r="D20" s="80"/>
      <c r="E20" s="79">
        <v>257469.55</v>
      </c>
      <c r="F20" s="86"/>
      <c r="G20" s="80"/>
      <c r="H20" s="80"/>
      <c r="I20" s="99"/>
      <c r="J20" s="79"/>
      <c r="K20" s="79">
        <v>260000</v>
      </c>
      <c r="L20" s="80"/>
      <c r="M20" s="79"/>
      <c r="N20" s="79"/>
      <c r="O20" s="45"/>
    </row>
    <row r="21" spans="1:15" ht="15.75" thickBot="1" x14ac:dyDescent="0.3">
      <c r="A21" s="46" t="s">
        <v>27</v>
      </c>
      <c r="B21" s="81">
        <f>SUM(B12:B20)</f>
        <v>150000</v>
      </c>
      <c r="C21" s="81">
        <f t="shared" ref="C21:O21" si="5">SUM(C12:C20)</f>
        <v>642889</v>
      </c>
      <c r="D21" s="81">
        <f t="shared" si="5"/>
        <v>184505</v>
      </c>
      <c r="E21" s="81">
        <f t="shared" si="5"/>
        <v>501631.35</v>
      </c>
      <c r="F21" s="81">
        <f t="shared" si="5"/>
        <v>35000</v>
      </c>
      <c r="G21" s="81">
        <f t="shared" si="5"/>
        <v>381000</v>
      </c>
      <c r="H21" s="24">
        <f t="shared" si="5"/>
        <v>535000</v>
      </c>
      <c r="I21" s="25">
        <f t="shared" si="5"/>
        <v>590000</v>
      </c>
      <c r="J21" s="25">
        <f t="shared" si="5"/>
        <v>385000</v>
      </c>
      <c r="K21" s="25">
        <f t="shared" si="5"/>
        <v>495000</v>
      </c>
      <c r="L21" s="25">
        <f t="shared" si="5"/>
        <v>35000</v>
      </c>
      <c r="M21" s="25">
        <f t="shared" si="5"/>
        <v>35000</v>
      </c>
      <c r="N21" s="25">
        <f t="shared" si="5"/>
        <v>535000</v>
      </c>
      <c r="O21" s="26">
        <f t="shared" si="5"/>
        <v>735000</v>
      </c>
    </row>
    <row r="22" spans="1:15" ht="15.75" thickBot="1" x14ac:dyDescent="0.3">
      <c r="A22" s="49"/>
      <c r="B22" s="13"/>
      <c r="C22" s="13"/>
      <c r="D22" s="52"/>
      <c r="E22" s="13"/>
      <c r="F22" s="29"/>
      <c r="G22" s="53"/>
      <c r="H22" s="53"/>
      <c r="I22" s="52"/>
      <c r="J22" s="52"/>
      <c r="K22" s="52"/>
      <c r="L22" s="53"/>
      <c r="M22" s="52"/>
      <c r="N22" s="52"/>
      <c r="O22" s="42"/>
    </row>
    <row r="23" spans="1:15" ht="15.75" thickBot="1" x14ac:dyDescent="0.3">
      <c r="A23" s="9" t="s">
        <v>31</v>
      </c>
      <c r="B23" s="96" t="s">
        <v>1</v>
      </c>
      <c r="C23" s="22" t="s">
        <v>2</v>
      </c>
      <c r="D23" s="97" t="s">
        <v>3</v>
      </c>
      <c r="E23" s="22" t="s">
        <v>4</v>
      </c>
      <c r="F23" s="23" t="s">
        <v>5</v>
      </c>
      <c r="G23" s="101" t="s">
        <v>6</v>
      </c>
      <c r="H23" s="106" t="s">
        <v>15</v>
      </c>
      <c r="I23" s="107" t="s">
        <v>16</v>
      </c>
      <c r="J23" s="107" t="s">
        <v>17</v>
      </c>
      <c r="K23" s="107" t="s">
        <v>18</v>
      </c>
      <c r="L23" s="107" t="s">
        <v>20</v>
      </c>
      <c r="M23" s="107" t="s">
        <v>24</v>
      </c>
      <c r="N23" s="107" t="s">
        <v>25</v>
      </c>
      <c r="O23" s="118" t="s">
        <v>26</v>
      </c>
    </row>
    <row r="24" spans="1:15" ht="15.75" thickBot="1" x14ac:dyDescent="0.3">
      <c r="A24" s="68" t="s">
        <v>44</v>
      </c>
      <c r="B24" s="27"/>
      <c r="C24" s="76">
        <v>75000</v>
      </c>
      <c r="D24" s="76"/>
      <c r="E24" s="76"/>
      <c r="F24" s="76"/>
      <c r="G24" s="120"/>
      <c r="H24" s="126"/>
      <c r="I24" s="50"/>
      <c r="J24" s="50">
        <v>75000</v>
      </c>
      <c r="K24" s="50"/>
      <c r="L24" s="50"/>
      <c r="M24" s="50"/>
      <c r="N24" s="50"/>
      <c r="O24" s="51"/>
    </row>
    <row r="25" spans="1:15" ht="15.75" thickBot="1" x14ac:dyDescent="0.3">
      <c r="A25" s="68" t="s">
        <v>45</v>
      </c>
      <c r="B25" s="16">
        <v>7000</v>
      </c>
      <c r="C25" s="2"/>
      <c r="D25" s="2"/>
      <c r="E25" s="2">
        <v>29889.43</v>
      </c>
      <c r="F25" s="2"/>
      <c r="G25" s="121"/>
      <c r="H25" s="30"/>
      <c r="I25" s="15"/>
      <c r="J25" s="15"/>
      <c r="K25" s="15"/>
      <c r="L25" s="15">
        <v>50000</v>
      </c>
      <c r="M25" s="15"/>
      <c r="N25" s="15"/>
      <c r="O25" s="34"/>
    </row>
    <row r="26" spans="1:15" ht="15.75" thickBot="1" x14ac:dyDescent="0.3">
      <c r="A26" s="68" t="s">
        <v>46</v>
      </c>
      <c r="B26" s="16"/>
      <c r="C26" s="2"/>
      <c r="D26" s="2"/>
      <c r="E26" s="2"/>
      <c r="F26" s="74"/>
      <c r="G26" s="122"/>
      <c r="H26" s="43"/>
      <c r="I26" s="15"/>
      <c r="J26" s="15">
        <v>50000</v>
      </c>
      <c r="K26" s="15"/>
      <c r="L26" s="35"/>
      <c r="M26" s="15"/>
      <c r="N26" s="15"/>
      <c r="O26" s="34"/>
    </row>
    <row r="27" spans="1:15" ht="15.75" thickBot="1" x14ac:dyDescent="0.3">
      <c r="A27" s="68" t="s">
        <v>47</v>
      </c>
      <c r="B27" s="16"/>
      <c r="C27" s="2"/>
      <c r="D27" s="2"/>
      <c r="E27" s="2"/>
      <c r="F27" s="2"/>
      <c r="G27" s="122"/>
      <c r="H27" s="43"/>
      <c r="I27" s="15"/>
      <c r="J27" s="15">
        <v>50000</v>
      </c>
      <c r="K27" s="15"/>
      <c r="L27" s="35"/>
      <c r="M27" s="15"/>
      <c r="N27" s="15"/>
      <c r="O27" s="34"/>
    </row>
    <row r="28" spans="1:15" ht="15.75" thickBot="1" x14ac:dyDescent="0.3">
      <c r="A28" s="68" t="s">
        <v>48</v>
      </c>
      <c r="B28" s="16"/>
      <c r="C28" s="2"/>
      <c r="D28" s="2"/>
      <c r="E28" s="15">
        <v>50000</v>
      </c>
      <c r="F28" s="2"/>
      <c r="G28" s="122"/>
      <c r="H28" s="43"/>
      <c r="I28" s="35"/>
      <c r="J28" s="15"/>
      <c r="K28" s="15">
        <v>50000</v>
      </c>
      <c r="L28" s="35"/>
      <c r="M28" s="35"/>
      <c r="N28" s="15"/>
      <c r="O28" s="34"/>
    </row>
    <row r="29" spans="1:15" ht="15.75" thickBot="1" x14ac:dyDescent="0.3">
      <c r="A29" s="68" t="s">
        <v>49</v>
      </c>
      <c r="B29" s="16"/>
      <c r="C29" s="2"/>
      <c r="D29" s="15">
        <v>50000</v>
      </c>
      <c r="E29" s="2">
        <v>30000</v>
      </c>
      <c r="F29" s="2">
        <v>30000</v>
      </c>
      <c r="G29" s="123"/>
      <c r="H29" s="127">
        <v>80000</v>
      </c>
      <c r="I29" s="15">
        <v>30000</v>
      </c>
      <c r="J29" s="15">
        <v>80000</v>
      </c>
      <c r="K29" s="15">
        <v>30000</v>
      </c>
      <c r="L29" s="36">
        <v>120000</v>
      </c>
      <c r="M29" s="15">
        <v>80000</v>
      </c>
      <c r="N29" s="15">
        <v>30000</v>
      </c>
      <c r="O29" s="34">
        <v>30000</v>
      </c>
    </row>
    <row r="30" spans="1:15" ht="15.75" thickBot="1" x14ac:dyDescent="0.3">
      <c r="A30" s="68" t="s">
        <v>50</v>
      </c>
      <c r="B30" s="16"/>
      <c r="C30" s="2"/>
      <c r="D30" s="15"/>
      <c r="E30" s="15">
        <v>13127.28</v>
      </c>
      <c r="F30" s="15"/>
      <c r="G30" s="122"/>
      <c r="H30" s="43"/>
      <c r="I30" s="15">
        <v>60000</v>
      </c>
      <c r="J30" s="15"/>
      <c r="K30" s="15"/>
      <c r="L30" s="35"/>
      <c r="M30" s="15"/>
      <c r="N30" s="15"/>
      <c r="O30" s="34"/>
    </row>
    <row r="31" spans="1:15" ht="15.75" thickBot="1" x14ac:dyDescent="0.3">
      <c r="A31" s="68" t="s">
        <v>51</v>
      </c>
      <c r="B31" s="77"/>
      <c r="C31" s="78"/>
      <c r="D31" s="78">
        <v>110000</v>
      </c>
      <c r="E31" s="78"/>
      <c r="F31" s="78"/>
      <c r="G31" s="124"/>
      <c r="H31" s="128">
        <v>200000</v>
      </c>
      <c r="I31" s="80"/>
      <c r="J31" s="79">
        <v>200000</v>
      </c>
      <c r="K31" s="80"/>
      <c r="L31" s="79"/>
      <c r="M31" s="80"/>
      <c r="N31" s="79"/>
      <c r="O31" s="45"/>
    </row>
    <row r="32" spans="1:15" ht="15.75" thickBot="1" x14ac:dyDescent="0.3">
      <c r="A32" s="46" t="s">
        <v>28</v>
      </c>
      <c r="B32" s="75">
        <f>SUM(B24:B31)</f>
        <v>7000</v>
      </c>
      <c r="C32" s="75">
        <f t="shared" ref="C32:O32" si="6">SUM(C24:C31)</f>
        <v>75000</v>
      </c>
      <c r="D32" s="75">
        <f t="shared" si="6"/>
        <v>160000</v>
      </c>
      <c r="E32" s="75">
        <f t="shared" si="6"/>
        <v>123016.70999999999</v>
      </c>
      <c r="F32" s="75">
        <f t="shared" si="6"/>
        <v>30000</v>
      </c>
      <c r="G32" s="125">
        <f t="shared" si="6"/>
        <v>0</v>
      </c>
      <c r="H32" s="24">
        <f t="shared" si="6"/>
        <v>280000</v>
      </c>
      <c r="I32" s="25">
        <f t="shared" si="6"/>
        <v>90000</v>
      </c>
      <c r="J32" s="25">
        <f t="shared" si="6"/>
        <v>455000</v>
      </c>
      <c r="K32" s="25">
        <f t="shared" si="6"/>
        <v>80000</v>
      </c>
      <c r="L32" s="25">
        <f t="shared" si="6"/>
        <v>170000</v>
      </c>
      <c r="M32" s="25">
        <f t="shared" si="6"/>
        <v>80000</v>
      </c>
      <c r="N32" s="25">
        <f t="shared" si="6"/>
        <v>30000</v>
      </c>
      <c r="O32" s="26">
        <f t="shared" si="6"/>
        <v>30000</v>
      </c>
    </row>
    <row r="33" spans="1:15" s="59" customFormat="1" ht="15.75" thickBot="1" x14ac:dyDescent="0.3">
      <c r="A33" s="54"/>
      <c r="B33" s="55"/>
      <c r="C33" s="55"/>
      <c r="D33" s="55"/>
      <c r="E33" s="55"/>
      <c r="F33" s="56"/>
      <c r="G33" s="57"/>
      <c r="H33" s="57"/>
      <c r="I33" s="57"/>
      <c r="J33" s="57"/>
      <c r="K33" s="57"/>
      <c r="L33" s="57"/>
      <c r="M33" s="57"/>
      <c r="N33" s="57"/>
      <c r="O33" s="92"/>
    </row>
    <row r="34" spans="1:15" s="59" customFormat="1" ht="15.75" thickBot="1" x14ac:dyDescent="0.3">
      <c r="A34" s="46" t="s">
        <v>29</v>
      </c>
      <c r="B34" s="47">
        <f>B32+B21</f>
        <v>157000</v>
      </c>
      <c r="C34" s="48">
        <f t="shared" ref="C34:O34" si="7">C32+C21</f>
        <v>717889</v>
      </c>
      <c r="D34" s="48">
        <f t="shared" si="7"/>
        <v>344505</v>
      </c>
      <c r="E34" s="48">
        <f t="shared" si="7"/>
        <v>624648.05999999994</v>
      </c>
      <c r="F34" s="48">
        <f t="shared" si="7"/>
        <v>65000</v>
      </c>
      <c r="G34" s="48">
        <f t="shared" si="7"/>
        <v>381000</v>
      </c>
      <c r="H34" s="24">
        <f t="shared" si="7"/>
        <v>815000</v>
      </c>
      <c r="I34" s="25">
        <f t="shared" si="7"/>
        <v>680000</v>
      </c>
      <c r="J34" s="25">
        <f t="shared" si="7"/>
        <v>840000</v>
      </c>
      <c r="K34" s="25">
        <f t="shared" si="7"/>
        <v>575000</v>
      </c>
      <c r="L34" s="25">
        <f t="shared" si="7"/>
        <v>205000</v>
      </c>
      <c r="M34" s="25">
        <f t="shared" si="7"/>
        <v>115000</v>
      </c>
      <c r="N34" s="25">
        <f t="shared" si="7"/>
        <v>565000</v>
      </c>
      <c r="O34" s="26">
        <f t="shared" si="7"/>
        <v>765000</v>
      </c>
    </row>
    <row r="35" spans="1:15" ht="15.75" thickBot="1" x14ac:dyDescent="0.3">
      <c r="A35" s="29"/>
      <c r="B35" s="13"/>
      <c r="C35" s="13"/>
      <c r="D35" s="13"/>
      <c r="E35" s="13"/>
      <c r="F35" s="13"/>
      <c r="G35" s="52"/>
      <c r="H35" s="52"/>
      <c r="I35" s="53"/>
      <c r="J35" s="130" t="s">
        <v>32</v>
      </c>
      <c r="K35" s="131"/>
      <c r="L35" s="131"/>
      <c r="M35" s="131"/>
      <c r="N35" s="94" t="s">
        <v>14</v>
      </c>
      <c r="O35" s="93">
        <f>SUM(I34:O34)</f>
        <v>3745000</v>
      </c>
    </row>
    <row r="36" spans="1:15" s="59" customFormat="1" ht="15.75" thickBot="1" x14ac:dyDescent="0.3">
      <c r="A36" s="56"/>
      <c r="B36" s="55"/>
      <c r="C36" s="55"/>
      <c r="D36" s="55"/>
      <c r="E36" s="55"/>
      <c r="F36" s="55"/>
      <c r="G36" s="55"/>
      <c r="H36" s="55"/>
      <c r="I36" s="56"/>
      <c r="J36" s="60"/>
      <c r="K36" s="60"/>
      <c r="L36" s="60"/>
      <c r="M36" s="60"/>
      <c r="N36" s="61"/>
      <c r="O36" s="58"/>
    </row>
    <row r="37" spans="1:15" ht="15.75" thickBot="1" x14ac:dyDescent="0.3">
      <c r="A37" s="9" t="s">
        <v>33</v>
      </c>
      <c r="B37" s="96" t="s">
        <v>1</v>
      </c>
      <c r="C37" s="22" t="s">
        <v>2</v>
      </c>
      <c r="D37" s="97" t="s">
        <v>3</v>
      </c>
      <c r="E37" s="22" t="s">
        <v>4</v>
      </c>
      <c r="F37" s="23" t="s">
        <v>5</v>
      </c>
      <c r="G37" s="101" t="s">
        <v>6</v>
      </c>
      <c r="H37" s="106" t="s">
        <v>15</v>
      </c>
      <c r="I37" s="107" t="s">
        <v>16</v>
      </c>
      <c r="J37" s="107" t="s">
        <v>17</v>
      </c>
      <c r="K37" s="107" t="s">
        <v>18</v>
      </c>
      <c r="L37" s="107" t="s">
        <v>20</v>
      </c>
      <c r="M37" s="107" t="s">
        <v>24</v>
      </c>
      <c r="N37" s="107" t="s">
        <v>25</v>
      </c>
      <c r="O37" s="118" t="s">
        <v>26</v>
      </c>
    </row>
    <row r="38" spans="1:15" ht="15.75" thickBot="1" x14ac:dyDescent="0.3">
      <c r="A38" s="100" t="s">
        <v>52</v>
      </c>
      <c r="B38" s="27"/>
      <c r="C38" s="76"/>
      <c r="D38" s="76">
        <v>5000</v>
      </c>
      <c r="E38" s="76"/>
      <c r="F38" s="76">
        <v>5000</v>
      </c>
      <c r="G38" s="120">
        <v>5000</v>
      </c>
      <c r="H38" s="126">
        <v>5000</v>
      </c>
      <c r="I38" s="83">
        <v>5000</v>
      </c>
      <c r="J38" s="50">
        <v>5000</v>
      </c>
      <c r="K38" s="50">
        <v>5000</v>
      </c>
      <c r="L38" s="50">
        <v>5000</v>
      </c>
      <c r="M38" s="50">
        <v>5000</v>
      </c>
      <c r="N38" s="50">
        <v>5000</v>
      </c>
      <c r="O38" s="51">
        <v>5000</v>
      </c>
    </row>
    <row r="39" spans="1:15" ht="15.75" thickBot="1" x14ac:dyDescent="0.3">
      <c r="A39" s="100" t="s">
        <v>53</v>
      </c>
      <c r="B39" s="16">
        <v>94000</v>
      </c>
      <c r="C39" s="2">
        <v>116469.71</v>
      </c>
      <c r="D39" s="2">
        <v>100495</v>
      </c>
      <c r="E39" s="2">
        <v>110000</v>
      </c>
      <c r="F39" s="2">
        <v>110000</v>
      </c>
      <c r="G39" s="121">
        <v>94000</v>
      </c>
      <c r="H39" s="30">
        <v>110000</v>
      </c>
      <c r="I39" s="98">
        <v>115000</v>
      </c>
      <c r="J39" s="15">
        <v>120000</v>
      </c>
      <c r="K39" s="15">
        <v>125000</v>
      </c>
      <c r="L39" s="15">
        <v>125000</v>
      </c>
      <c r="M39" s="15">
        <v>125000</v>
      </c>
      <c r="N39" s="15">
        <v>125000</v>
      </c>
      <c r="O39" s="34">
        <v>125000</v>
      </c>
    </row>
    <row r="40" spans="1:15" ht="15.75" thickBot="1" x14ac:dyDescent="0.3">
      <c r="A40" s="100" t="s">
        <v>54</v>
      </c>
      <c r="B40" s="95"/>
      <c r="C40" s="86"/>
      <c r="D40" s="86"/>
      <c r="E40" s="78"/>
      <c r="F40" s="86"/>
      <c r="G40" s="124"/>
      <c r="H40" s="128">
        <v>21000</v>
      </c>
      <c r="I40" s="99">
        <v>25000</v>
      </c>
      <c r="J40" s="79">
        <v>25000</v>
      </c>
      <c r="K40" s="79">
        <v>25000</v>
      </c>
      <c r="L40" s="79">
        <v>25000</v>
      </c>
      <c r="M40" s="79">
        <v>25000</v>
      </c>
      <c r="N40" s="79">
        <v>25000</v>
      </c>
      <c r="O40" s="45">
        <v>25000</v>
      </c>
    </row>
    <row r="41" spans="1:15" s="1" customFormat="1" ht="15.75" thickBot="1" x14ac:dyDescent="0.3">
      <c r="A41" s="67" t="s">
        <v>10</v>
      </c>
      <c r="B41" s="73">
        <f t="shared" ref="B41:O41" si="8">SUM(B38:B40)</f>
        <v>94000</v>
      </c>
      <c r="C41" s="73">
        <f t="shared" si="8"/>
        <v>116469.71</v>
      </c>
      <c r="D41" s="73">
        <f t="shared" si="8"/>
        <v>105495</v>
      </c>
      <c r="E41" s="73">
        <f t="shared" si="8"/>
        <v>110000</v>
      </c>
      <c r="F41" s="73">
        <f t="shared" si="8"/>
        <v>115000</v>
      </c>
      <c r="G41" s="129">
        <f t="shared" si="8"/>
        <v>99000</v>
      </c>
      <c r="H41" s="24">
        <f t="shared" si="8"/>
        <v>136000</v>
      </c>
      <c r="I41" s="25">
        <f t="shared" si="8"/>
        <v>145000</v>
      </c>
      <c r="J41" s="25">
        <f t="shared" si="8"/>
        <v>150000</v>
      </c>
      <c r="K41" s="25">
        <f t="shared" si="8"/>
        <v>155000</v>
      </c>
      <c r="L41" s="25">
        <f t="shared" si="8"/>
        <v>155000</v>
      </c>
      <c r="M41" s="25">
        <f t="shared" si="8"/>
        <v>155000</v>
      </c>
      <c r="N41" s="25">
        <f t="shared" si="8"/>
        <v>155000</v>
      </c>
      <c r="O41" s="26">
        <f t="shared" si="8"/>
        <v>155000</v>
      </c>
    </row>
    <row r="42" spans="1:15" s="62" customFormat="1" ht="15.75" thickBot="1" x14ac:dyDescent="0.3">
      <c r="A42" s="63"/>
      <c r="B42" s="61"/>
      <c r="C42" s="61"/>
      <c r="D42" s="61"/>
      <c r="E42" s="61"/>
      <c r="F42" s="61"/>
      <c r="G42" s="61"/>
      <c r="H42" s="61"/>
      <c r="I42" s="61"/>
      <c r="J42" s="130" t="s">
        <v>32</v>
      </c>
      <c r="K42" s="131"/>
      <c r="L42" s="131"/>
      <c r="M42" s="131"/>
      <c r="N42" s="94" t="s">
        <v>14</v>
      </c>
      <c r="O42" s="93">
        <f>SUM(I41:O41)</f>
        <v>1070000</v>
      </c>
    </row>
    <row r="43" spans="1:15" s="1" customFormat="1" ht="15.75" thickBot="1" x14ac:dyDescent="0.3">
      <c r="A43" s="6"/>
      <c r="B43" s="7"/>
      <c r="C43" s="7"/>
      <c r="D43" s="7"/>
      <c r="E43" s="7"/>
      <c r="F43" s="8"/>
      <c r="G43" s="8"/>
      <c r="H43" s="62"/>
    </row>
    <row r="44" spans="1:15" s="1" customFormat="1" ht="15.75" thickBot="1" x14ac:dyDescent="0.3">
      <c r="A44" s="64" t="s">
        <v>11</v>
      </c>
      <c r="B44" s="96" t="s">
        <v>1</v>
      </c>
      <c r="C44" s="22" t="s">
        <v>2</v>
      </c>
      <c r="D44" s="97" t="s">
        <v>3</v>
      </c>
      <c r="E44" s="22" t="s">
        <v>4</v>
      </c>
      <c r="F44" s="23" t="s">
        <v>5</v>
      </c>
      <c r="G44" s="101" t="s">
        <v>6</v>
      </c>
      <c r="H44" s="106" t="s">
        <v>15</v>
      </c>
      <c r="I44" s="107" t="s">
        <v>16</v>
      </c>
      <c r="J44" s="107" t="s">
        <v>17</v>
      </c>
      <c r="K44" s="107" t="s">
        <v>18</v>
      </c>
      <c r="L44" s="107" t="s">
        <v>20</v>
      </c>
      <c r="M44" s="107" t="s">
        <v>24</v>
      </c>
      <c r="N44" s="107" t="s">
        <v>25</v>
      </c>
      <c r="O44" s="118" t="s">
        <v>26</v>
      </c>
    </row>
    <row r="45" spans="1:15" ht="15.75" thickBot="1" x14ac:dyDescent="0.3">
      <c r="A45" s="69" t="s">
        <v>12</v>
      </c>
      <c r="B45" s="2">
        <f t="shared" ref="B45:O45" si="9">+B6+B8</f>
        <v>255000</v>
      </c>
      <c r="C45" s="2">
        <f t="shared" si="9"/>
        <v>525000</v>
      </c>
      <c r="D45" s="2">
        <f t="shared" si="9"/>
        <v>450000</v>
      </c>
      <c r="E45" s="2">
        <f t="shared" si="9"/>
        <v>475000</v>
      </c>
      <c r="F45" s="2">
        <f t="shared" si="9"/>
        <v>550000</v>
      </c>
      <c r="G45" s="115">
        <f t="shared" si="9"/>
        <v>575000</v>
      </c>
      <c r="H45" s="16">
        <f t="shared" si="9"/>
        <v>600000</v>
      </c>
      <c r="I45" s="2">
        <f t="shared" si="9"/>
        <v>625000</v>
      </c>
      <c r="J45" s="2">
        <f t="shared" si="9"/>
        <v>650000</v>
      </c>
      <c r="K45" s="2">
        <f t="shared" si="9"/>
        <v>675000</v>
      </c>
      <c r="L45" s="2">
        <f t="shared" si="9"/>
        <v>700000</v>
      </c>
      <c r="M45" s="2">
        <f t="shared" si="9"/>
        <v>725000</v>
      </c>
      <c r="N45" s="2">
        <f t="shared" si="9"/>
        <v>750000</v>
      </c>
      <c r="O45" s="3">
        <f t="shared" si="9"/>
        <v>775000</v>
      </c>
    </row>
    <row r="46" spans="1:15" ht="15.75" thickBot="1" x14ac:dyDescent="0.3">
      <c r="A46" s="69" t="s">
        <v>13</v>
      </c>
      <c r="B46" s="70">
        <f>+B41+B34</f>
        <v>251000</v>
      </c>
      <c r="C46" s="70">
        <f t="shared" ref="C46:O46" si="10">+C41+C34</f>
        <v>834358.71</v>
      </c>
      <c r="D46" s="70">
        <f t="shared" si="10"/>
        <v>450000</v>
      </c>
      <c r="E46" s="70">
        <f t="shared" si="10"/>
        <v>734648.05999999994</v>
      </c>
      <c r="F46" s="70">
        <f t="shared" si="10"/>
        <v>180000</v>
      </c>
      <c r="G46" s="116">
        <f t="shared" si="10"/>
        <v>480000</v>
      </c>
      <c r="H46" s="117">
        <f t="shared" si="10"/>
        <v>951000</v>
      </c>
      <c r="I46" s="70">
        <f t="shared" si="10"/>
        <v>825000</v>
      </c>
      <c r="J46" s="70">
        <f t="shared" si="10"/>
        <v>990000</v>
      </c>
      <c r="K46" s="70">
        <f t="shared" si="10"/>
        <v>730000</v>
      </c>
      <c r="L46" s="70">
        <f t="shared" si="10"/>
        <v>360000</v>
      </c>
      <c r="M46" s="70">
        <f t="shared" si="10"/>
        <v>270000</v>
      </c>
      <c r="N46" s="70">
        <f t="shared" si="10"/>
        <v>720000</v>
      </c>
      <c r="O46" s="114">
        <f t="shared" si="10"/>
        <v>920000</v>
      </c>
    </row>
    <row r="47" spans="1:15" ht="15.75" thickBot="1" x14ac:dyDescent="0.3">
      <c r="A47" s="69" t="s">
        <v>23</v>
      </c>
      <c r="B47" s="24">
        <f t="shared" ref="B47:O47" si="11">+B45-B46</f>
        <v>4000</v>
      </c>
      <c r="C47" s="25">
        <f t="shared" si="11"/>
        <v>-309358.70999999996</v>
      </c>
      <c r="D47" s="25">
        <f t="shared" si="11"/>
        <v>0</v>
      </c>
      <c r="E47" s="25">
        <f t="shared" si="11"/>
        <v>-259648.05999999994</v>
      </c>
      <c r="F47" s="25">
        <f t="shared" si="11"/>
        <v>370000</v>
      </c>
      <c r="G47" s="113">
        <f t="shared" si="11"/>
        <v>95000</v>
      </c>
      <c r="H47" s="24">
        <f t="shared" si="11"/>
        <v>-351000</v>
      </c>
      <c r="I47" s="25">
        <f t="shared" si="11"/>
        <v>-200000</v>
      </c>
      <c r="J47" s="25">
        <f t="shared" si="11"/>
        <v>-340000</v>
      </c>
      <c r="K47" s="25">
        <f t="shared" si="11"/>
        <v>-55000</v>
      </c>
      <c r="L47" s="25">
        <f t="shared" si="11"/>
        <v>340000</v>
      </c>
      <c r="M47" s="25">
        <f t="shared" si="11"/>
        <v>455000</v>
      </c>
      <c r="N47" s="25">
        <f t="shared" si="11"/>
        <v>30000</v>
      </c>
      <c r="O47" s="26">
        <f t="shared" si="11"/>
        <v>-145000</v>
      </c>
    </row>
    <row r="48" spans="1:15" ht="15.75" thickBot="1" x14ac:dyDescent="0.3">
      <c r="C48" s="14" t="s">
        <v>14</v>
      </c>
    </row>
    <row r="49" spans="1:15" ht="15.75" thickBot="1" x14ac:dyDescent="0.3">
      <c r="A49" s="65" t="s">
        <v>34</v>
      </c>
      <c r="B49" s="96" t="s">
        <v>1</v>
      </c>
      <c r="C49" s="22" t="s">
        <v>2</v>
      </c>
      <c r="D49" s="97" t="s">
        <v>3</v>
      </c>
      <c r="E49" s="22" t="s">
        <v>4</v>
      </c>
      <c r="F49" s="23" t="s">
        <v>5</v>
      </c>
      <c r="G49" s="88" t="s">
        <v>6</v>
      </c>
      <c r="H49" s="22" t="s">
        <v>15</v>
      </c>
      <c r="I49" s="97" t="s">
        <v>16</v>
      </c>
      <c r="J49" s="97" t="s">
        <v>17</v>
      </c>
      <c r="K49" s="97" t="s">
        <v>18</v>
      </c>
      <c r="L49" s="97" t="s">
        <v>20</v>
      </c>
      <c r="M49" s="97" t="s">
        <v>24</v>
      </c>
      <c r="N49" s="97" t="s">
        <v>25</v>
      </c>
      <c r="O49" s="119" t="s">
        <v>26</v>
      </c>
    </row>
    <row r="50" spans="1:15" x14ac:dyDescent="0.25">
      <c r="A50" s="10" t="s">
        <v>57</v>
      </c>
      <c r="B50" s="11">
        <v>600000</v>
      </c>
      <c r="C50" s="18">
        <f>+C7</f>
        <v>900000</v>
      </c>
      <c r="D50" s="28">
        <f>+D7</f>
        <v>859499</v>
      </c>
      <c r="E50" s="17">
        <f>+E7</f>
        <v>859499</v>
      </c>
      <c r="F50" s="28">
        <f t="shared" ref="F50:N50" si="12">+E52</f>
        <v>599850.94000000006</v>
      </c>
      <c r="G50" s="108">
        <f t="shared" si="12"/>
        <v>969850.94000000006</v>
      </c>
      <c r="H50" s="17">
        <f t="shared" si="12"/>
        <v>1064850.94</v>
      </c>
      <c r="I50" s="18">
        <f t="shared" si="12"/>
        <v>713850.94</v>
      </c>
      <c r="J50" s="18">
        <f t="shared" si="12"/>
        <v>513850.93999999994</v>
      </c>
      <c r="K50" s="18">
        <f t="shared" si="12"/>
        <v>173850.93999999994</v>
      </c>
      <c r="L50" s="18">
        <f t="shared" si="12"/>
        <v>118850.93999999994</v>
      </c>
      <c r="M50" s="18">
        <f t="shared" si="12"/>
        <v>458850.93999999994</v>
      </c>
      <c r="N50" s="18">
        <f t="shared" si="12"/>
        <v>913850.94</v>
      </c>
      <c r="O50" s="19">
        <f t="shared" ref="O50" si="13">+N52</f>
        <v>943850.94</v>
      </c>
    </row>
    <row r="51" spans="1:15" ht="15.75" thickBot="1" x14ac:dyDescent="0.3">
      <c r="A51" s="12" t="s">
        <v>22</v>
      </c>
      <c r="B51" s="20">
        <f t="shared" ref="B51:H51" si="14">+B47</f>
        <v>4000</v>
      </c>
      <c r="C51" s="20">
        <f t="shared" si="14"/>
        <v>-309358.70999999996</v>
      </c>
      <c r="D51" s="20">
        <f t="shared" si="14"/>
        <v>0</v>
      </c>
      <c r="E51" s="20">
        <f t="shared" si="14"/>
        <v>-259648.05999999994</v>
      </c>
      <c r="F51" s="20">
        <f t="shared" si="14"/>
        <v>370000</v>
      </c>
      <c r="G51" s="109">
        <f t="shared" si="14"/>
        <v>95000</v>
      </c>
      <c r="H51" s="111">
        <f t="shared" si="14"/>
        <v>-351000</v>
      </c>
      <c r="I51" s="20">
        <f t="shared" ref="I51:N51" si="15">+I47</f>
        <v>-200000</v>
      </c>
      <c r="J51" s="20">
        <f t="shared" si="15"/>
        <v>-340000</v>
      </c>
      <c r="K51" s="20">
        <f t="shared" si="15"/>
        <v>-55000</v>
      </c>
      <c r="L51" s="20">
        <f t="shared" si="15"/>
        <v>340000</v>
      </c>
      <c r="M51" s="20">
        <f t="shared" si="15"/>
        <v>455000</v>
      </c>
      <c r="N51" s="20">
        <f t="shared" si="15"/>
        <v>30000</v>
      </c>
      <c r="O51" s="21">
        <f t="shared" ref="O51" si="16">+O47</f>
        <v>-145000</v>
      </c>
    </row>
    <row r="52" spans="1:15" ht="15.75" thickBot="1" x14ac:dyDescent="0.3">
      <c r="A52" s="31" t="s">
        <v>58</v>
      </c>
      <c r="B52" s="32">
        <f t="shared" ref="B52:H52" si="17">+B50+B51</f>
        <v>604000</v>
      </c>
      <c r="C52" s="32">
        <f t="shared" si="17"/>
        <v>590641.29</v>
      </c>
      <c r="D52" s="32">
        <f t="shared" si="17"/>
        <v>859499</v>
      </c>
      <c r="E52" s="32">
        <f t="shared" si="17"/>
        <v>599850.94000000006</v>
      </c>
      <c r="F52" s="32">
        <f t="shared" si="17"/>
        <v>969850.94000000006</v>
      </c>
      <c r="G52" s="110">
        <f t="shared" si="17"/>
        <v>1064850.94</v>
      </c>
      <c r="H52" s="112">
        <f t="shared" si="17"/>
        <v>713850.94</v>
      </c>
      <c r="I52" s="32">
        <f t="shared" ref="I52:N52" si="18">+I50+I51</f>
        <v>513850.93999999994</v>
      </c>
      <c r="J52" s="32">
        <f t="shared" si="18"/>
        <v>173850.93999999994</v>
      </c>
      <c r="K52" s="32">
        <f t="shared" si="18"/>
        <v>118850.93999999994</v>
      </c>
      <c r="L52" s="32">
        <f t="shared" si="18"/>
        <v>458850.93999999994</v>
      </c>
      <c r="M52" s="32">
        <f t="shared" si="18"/>
        <v>913850.94</v>
      </c>
      <c r="N52" s="32">
        <f t="shared" si="18"/>
        <v>943850.94</v>
      </c>
      <c r="O52" s="44">
        <f t="shared" ref="O52" si="19">+O50+O51</f>
        <v>798850.94</v>
      </c>
    </row>
    <row r="54" spans="1:15" x14ac:dyDescent="0.25">
      <c r="N54" s="14" t="s">
        <v>14</v>
      </c>
    </row>
    <row r="55" spans="1:15" x14ac:dyDescent="0.25">
      <c r="B55" s="14" t="s">
        <v>14</v>
      </c>
    </row>
  </sheetData>
  <mergeCells count="2">
    <mergeCell ref="J35:M35"/>
    <mergeCell ref="J42:M42"/>
  </mergeCells>
  <printOptions headings="1"/>
  <pageMargins left="0.7" right="0.7" top="0.75" bottom="0.75" header="0.3" footer="0.3"/>
  <pageSetup paperSize="17" scale="82" orientation="landscape" r:id="rId1"/>
  <headerFooter>
    <oddHeader>&amp;RJanuary 25, 2021</oddHeader>
    <oddFooter>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Textbook Plan BUDGET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cp:lastPrinted>2021-01-19T16:22:09Z</cp:lastPrinted>
  <dcterms:created xsi:type="dcterms:W3CDTF">2015-01-06T13:47:09Z</dcterms:created>
  <dcterms:modified xsi:type="dcterms:W3CDTF">2021-01-19T17:12:34Z</dcterms:modified>
</cp:coreProperties>
</file>