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0955" windowHeight="99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9" i="1" l="1"/>
  <c r="H75" i="1" l="1"/>
  <c r="H56" i="1" l="1"/>
  <c r="H35" i="1"/>
  <c r="H60" i="1"/>
  <c r="H64" i="1"/>
  <c r="F48" i="1"/>
  <c r="E48" i="1"/>
  <c r="D48" i="1"/>
  <c r="C48" i="1"/>
  <c r="H47" i="1"/>
  <c r="F33" i="1"/>
  <c r="E34" i="1" s="1"/>
  <c r="E36" i="1" s="1"/>
  <c r="H19" i="1"/>
  <c r="F17" i="1"/>
  <c r="F18" i="1" s="1"/>
  <c r="F20" i="1" s="1"/>
  <c r="H48" i="1" l="1"/>
  <c r="C74" i="1" s="1"/>
  <c r="G70" i="1"/>
  <c r="G74" i="1"/>
  <c r="C18" i="1"/>
  <c r="C20" i="1" s="1"/>
  <c r="E18" i="1"/>
  <c r="E20" i="1" s="1"/>
  <c r="D34" i="1"/>
  <c r="D36" i="1" s="1"/>
  <c r="F34" i="1"/>
  <c r="F36" i="1" s="1"/>
  <c r="D18" i="1"/>
  <c r="D20" i="1" s="1"/>
  <c r="C34" i="1"/>
  <c r="C36" i="1" s="1"/>
  <c r="H29" i="1"/>
  <c r="G30" i="1"/>
  <c r="F74" i="1" l="1"/>
  <c r="E74" i="1"/>
  <c r="D72" i="1"/>
  <c r="D74" i="1"/>
  <c r="H74" i="1" s="1"/>
  <c r="H18" i="1"/>
  <c r="H36" i="1"/>
  <c r="E72" i="1" s="1"/>
  <c r="H20" i="1"/>
  <c r="F70" i="1" s="1"/>
  <c r="G44" i="1"/>
  <c r="H43" i="1"/>
  <c r="H42" i="1"/>
  <c r="F44" i="1"/>
  <c r="E44" i="1"/>
  <c r="D44" i="1"/>
  <c r="C44" i="1"/>
  <c r="H14" i="1"/>
  <c r="F10" i="1"/>
  <c r="D40" i="1"/>
  <c r="F72" i="1" l="1"/>
  <c r="D70" i="1"/>
  <c r="C72" i="1"/>
  <c r="F63" i="1"/>
  <c r="F65" i="1" s="1"/>
  <c r="F49" i="1"/>
  <c r="C63" i="1"/>
  <c r="C65" i="1" s="1"/>
  <c r="C49" i="1"/>
  <c r="E63" i="1"/>
  <c r="E65" i="1" s="1"/>
  <c r="E49" i="1"/>
  <c r="D63" i="1"/>
  <c r="D65" i="1" s="1"/>
  <c r="D49" i="1"/>
  <c r="H44" i="1"/>
  <c r="C25" i="1"/>
  <c r="F25" i="1" s="1"/>
  <c r="H63" i="1" l="1"/>
  <c r="G73" i="1" s="1"/>
  <c r="H65" i="1"/>
  <c r="E73" i="1"/>
  <c r="F73" i="1"/>
  <c r="E28" i="1"/>
  <c r="E30" i="1" s="1"/>
  <c r="C28" i="1"/>
  <c r="F28" i="1"/>
  <c r="F30" i="1" s="1"/>
  <c r="D28" i="1"/>
  <c r="D30" i="1" s="1"/>
  <c r="D73" i="1" l="1"/>
  <c r="C73" i="1"/>
  <c r="H73" i="1" s="1"/>
  <c r="F59" i="1"/>
  <c r="F61" i="1" s="1"/>
  <c r="F37" i="1"/>
  <c r="D59" i="1"/>
  <c r="D61" i="1" s="1"/>
  <c r="D37" i="1"/>
  <c r="E59" i="1"/>
  <c r="E61" i="1" s="1"/>
  <c r="E37" i="1"/>
  <c r="C30" i="1"/>
  <c r="H28" i="1"/>
  <c r="E13" i="1"/>
  <c r="C13" i="1"/>
  <c r="D13" i="1"/>
  <c r="F13" i="1"/>
  <c r="F15" i="1" s="1"/>
  <c r="F55" i="1" l="1"/>
  <c r="F57" i="1" s="1"/>
  <c r="F21" i="1"/>
  <c r="C59" i="1"/>
  <c r="C61" i="1" s="1"/>
  <c r="H61" i="1" s="1"/>
  <c r="C37" i="1"/>
  <c r="H59" i="1"/>
  <c r="H30" i="1"/>
  <c r="D15" i="1"/>
  <c r="E15" i="1"/>
  <c r="C15" i="1"/>
  <c r="K52" i="1" s="1"/>
  <c r="H13" i="1"/>
  <c r="H15" i="1" s="1"/>
  <c r="C71" i="1" l="1"/>
  <c r="G72" i="1"/>
  <c r="H72" i="1" s="1"/>
  <c r="C70" i="1"/>
  <c r="E70" i="1"/>
  <c r="C55" i="1"/>
  <c r="C57" i="1" s="1"/>
  <c r="C21" i="1"/>
  <c r="D55" i="1"/>
  <c r="D57" i="1" s="1"/>
  <c r="D21" i="1"/>
  <c r="E55" i="1"/>
  <c r="E57" i="1" s="1"/>
  <c r="E21" i="1"/>
  <c r="G71" i="1"/>
  <c r="F71" i="1"/>
  <c r="D71" i="1"/>
  <c r="E71" i="1"/>
  <c r="H55" i="1"/>
  <c r="H70" i="1" l="1"/>
  <c r="H57" i="1"/>
  <c r="H71" i="1"/>
  <c r="G69" i="1"/>
  <c r="F69" i="1"/>
  <c r="C69" i="1"/>
  <c r="D69" i="1"/>
  <c r="E69" i="1"/>
  <c r="H69" i="1" l="1"/>
</calcChain>
</file>

<file path=xl/sharedStrings.xml><?xml version="1.0" encoding="utf-8"?>
<sst xmlns="http://schemas.openxmlformats.org/spreadsheetml/2006/main" count="125" uniqueCount="77">
  <si>
    <t>Sheffield</t>
  </si>
  <si>
    <t>Warren</t>
  </si>
  <si>
    <t>Youngsville</t>
  </si>
  <si>
    <t>Eisenhower</t>
  </si>
  <si>
    <t>Total</t>
  </si>
  <si>
    <t>Building Enrollment</t>
  </si>
  <si>
    <t>CO</t>
  </si>
  <si>
    <t>AC</t>
  </si>
  <si>
    <t># Participants</t>
  </si>
  <si>
    <t>Programs / Participation</t>
  </si>
  <si>
    <t>6. Limit the number of athletic programs at each building</t>
  </si>
  <si>
    <t>Central Office Expenses</t>
  </si>
  <si>
    <t>TOTAL BUDGET FOR ATHLETICS</t>
  </si>
  <si>
    <t>PROPOSED DISBURSEMENT OF DISTRICT ATHLETIC FUNDS</t>
  </si>
  <si>
    <t>AC / SCHOOL EXPENSE</t>
  </si>
  <si>
    <t>Example #2</t>
  </si>
  <si>
    <t>Example #1</t>
  </si>
  <si>
    <t>Example #3</t>
  </si>
  <si>
    <t>This formula was based on the number of students that have participated in an athletic sport during the current school year.</t>
  </si>
  <si>
    <t>EX. #1</t>
  </si>
  <si>
    <t>EX. #2</t>
  </si>
  <si>
    <t>EX. #3</t>
  </si>
  <si>
    <t>This was the formula that was used to determine the distribution of athletic funds for the current school year.</t>
  </si>
  <si>
    <t>Comparison of the Three Examples</t>
  </si>
  <si>
    <t>Concerns:</t>
  </si>
  <si>
    <t>Some possible solutions:</t>
  </si>
  <si>
    <t>3. A long range plan needs to be developed to establish procedures for the elimination of athletic programs based on participation.</t>
  </si>
  <si>
    <t>4. Principals will recommend what athletic programs need to be eliminated with support from the board.</t>
  </si>
  <si>
    <t>Funds</t>
  </si>
  <si>
    <t>Percentage</t>
  </si>
  <si>
    <t>TOTAL to Distribute</t>
  </si>
  <si>
    <t>The number of students participating in a sport will drop because of costs to the parents and booster groups.</t>
  </si>
  <si>
    <t>The number of sports that a student participates in will drop due to the cost to parents and booster groups.</t>
  </si>
  <si>
    <t>Recommendation:</t>
  </si>
  <si>
    <t>626,137 - 116,845 =</t>
  </si>
  <si>
    <t xml:space="preserve">509,292 / 2,338 = </t>
  </si>
  <si>
    <t>509,292 / 1,725 =</t>
  </si>
  <si>
    <t>To distribute District Athletic funds to the buildings using programs and participation example</t>
  </si>
  <si>
    <t>To charge admission for Middle Level sports and these funds will be used in the athletic programs at the schools.</t>
  </si>
  <si>
    <t>Enrollment</t>
  </si>
  <si>
    <t>Participation</t>
  </si>
  <si>
    <t>Replacement of equipment is not happening.</t>
  </si>
  <si>
    <t>1. Raise ticket prices by $1.00 for all tickets (funds placed in schools equipment/replacement account).</t>
  </si>
  <si>
    <t>2. Charge admission for Middle Level sports ($2.00 adults / $1.00 Students)funds placed in schools equipment/replacement fund).</t>
  </si>
  <si>
    <t>5. Cooperative sports agreements need to be established so that opportunities will remain for students (year to have in place).</t>
  </si>
  <si>
    <t>building and establish cooperative sports agreements as needed.</t>
  </si>
  <si>
    <t>Rationale</t>
  </si>
  <si>
    <t>Consistent per child allocation per sport.</t>
  </si>
  <si>
    <t>Meets Title IX guidelines - costs need to be consistent for the same opportunity</t>
  </si>
  <si>
    <t>This formula was based on a combination of several factors: the cost of the program &amp;  the number of participants in that program.</t>
  </si>
  <si>
    <t>To direct administration to develop a three year sustainability plan to maintain an affordable number of athletic programs at each</t>
  </si>
  <si>
    <t>When a program is eliminated the funds for that program return to the district for redistribution.</t>
  </si>
  <si>
    <t>539292 / 2338=</t>
  </si>
  <si>
    <t>539292 / 1725=</t>
  </si>
  <si>
    <t>EX. #1A</t>
  </si>
  <si>
    <t>EX. #2A</t>
  </si>
  <si>
    <t>EX. #3A</t>
  </si>
  <si>
    <t>Increase</t>
  </si>
  <si>
    <t>Questions and Concerns raised during Committee Meeting on May 21, 2012</t>
  </si>
  <si>
    <t>3. Is the ratio of coaches to student athletes appropriate?</t>
  </si>
  <si>
    <t>Attachment</t>
  </si>
  <si>
    <t>1. Duties and job  description for Athletic Coordinators.</t>
  </si>
  <si>
    <t>Policy 10465 - Attachment (new language added)</t>
  </si>
  <si>
    <t>4. Can the Beaty endowment be used towards the athletic program at the school?</t>
  </si>
  <si>
    <t>#1A</t>
  </si>
  <si>
    <t>#2A</t>
  </si>
  <si>
    <t>#3A</t>
  </si>
  <si>
    <t>Number of Sports and Opportunities in each Building</t>
  </si>
  <si>
    <t># Sports</t>
  </si>
  <si>
    <t>Opportunities</t>
  </si>
  <si>
    <t>32:1</t>
  </si>
  <si>
    <t>55:1</t>
  </si>
  <si>
    <t>43:1</t>
  </si>
  <si>
    <t>To raise ticket prices by $1.00 and these funds will be used at direction of the principal for athletic needs.</t>
  </si>
  <si>
    <t>2. How much money was raised by students, parents, booster groups for the athletic programs in the different schools?</t>
  </si>
  <si>
    <t>No, the endowment cannot be used towards the athletic program in the school.</t>
  </si>
  <si>
    <t>Examples #1A / #2A / #3A reflects $30,000 removed from Central Office and allocated to the buildings (post-season)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</si>
</sst>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6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1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Border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topLeftCell="A38" workbookViewId="0">
      <selection activeCell="B52" sqref="B52"/>
    </sheetView>
  </sheetViews>
  <sheetFormatPr defaultRowHeight="15" x14ac:dyDescent="0.25"/>
  <cols>
    <col min="1" max="1" width="15.28515625" customWidth="1"/>
    <col min="2" max="2" width="9.140625" style="8"/>
    <col min="3" max="3" width="13.85546875" style="3" customWidth="1"/>
    <col min="4" max="4" width="13.42578125" style="3" customWidth="1"/>
    <col min="5" max="6" width="13.7109375" style="3" customWidth="1"/>
    <col min="7" max="7" width="10.7109375" style="8" customWidth="1"/>
    <col min="8" max="8" width="12.5703125" customWidth="1"/>
    <col min="10" max="10" width="9.140625" style="2"/>
  </cols>
  <sheetData>
    <row r="1" spans="1:10" s="1" customFormat="1" ht="18.75" x14ac:dyDescent="0.3">
      <c r="A1" s="10" t="s">
        <v>13</v>
      </c>
      <c r="B1" s="7"/>
      <c r="C1" s="4"/>
      <c r="D1" s="4"/>
      <c r="E1" s="4"/>
      <c r="F1" s="4"/>
      <c r="G1" s="7"/>
      <c r="J1" s="5"/>
    </row>
    <row r="2" spans="1:10" s="1" customFormat="1" ht="18.75" x14ac:dyDescent="0.3">
      <c r="A2" s="10"/>
      <c r="B2" s="7"/>
      <c r="C2" s="4"/>
      <c r="D2" s="4"/>
      <c r="E2" s="4"/>
      <c r="F2" s="4"/>
      <c r="G2" s="7"/>
      <c r="J2" s="5"/>
    </row>
    <row r="3" spans="1:10" s="1" customFormat="1" ht="18.75" x14ac:dyDescent="0.3">
      <c r="A3" s="15" t="s">
        <v>12</v>
      </c>
      <c r="B3" s="7"/>
      <c r="C3" s="4"/>
      <c r="D3" s="21">
        <v>626137</v>
      </c>
      <c r="E3" s="21"/>
      <c r="F3" s="4"/>
      <c r="G3" s="7"/>
      <c r="J3" s="5"/>
    </row>
    <row r="4" spans="1:10" s="1" customFormat="1" x14ac:dyDescent="0.25">
      <c r="A4" s="6"/>
      <c r="B4" s="13" t="s">
        <v>11</v>
      </c>
      <c r="C4" s="4"/>
      <c r="D4" s="21">
        <v>77175</v>
      </c>
      <c r="E4" s="4"/>
      <c r="F4" s="4"/>
      <c r="G4" s="7"/>
      <c r="J4" s="5"/>
    </row>
    <row r="5" spans="1:10" s="1" customFormat="1" x14ac:dyDescent="0.25">
      <c r="A5" s="6"/>
      <c r="B5" s="13" t="s">
        <v>14</v>
      </c>
      <c r="C5" s="4"/>
      <c r="D5" s="21">
        <v>39670</v>
      </c>
      <c r="E5" s="4"/>
      <c r="F5" s="4"/>
      <c r="G5" s="7"/>
      <c r="J5" s="5"/>
    </row>
    <row r="6" spans="1:10" s="1" customFormat="1" x14ac:dyDescent="0.25">
      <c r="A6" s="6"/>
      <c r="B6" s="13" t="s">
        <v>30</v>
      </c>
      <c r="C6" s="4"/>
      <c r="D6" s="21">
        <v>509292</v>
      </c>
      <c r="E6" s="4"/>
      <c r="F6" s="4"/>
      <c r="G6" s="7"/>
      <c r="J6" s="5"/>
    </row>
    <row r="7" spans="1:10" s="1" customFormat="1" x14ac:dyDescent="0.25">
      <c r="A7" s="6"/>
      <c r="B7" s="7"/>
      <c r="C7" s="4"/>
      <c r="D7" s="14"/>
      <c r="E7" s="4"/>
      <c r="F7" s="4"/>
      <c r="G7" s="7"/>
      <c r="J7" s="5"/>
    </row>
    <row r="8" spans="1:10" ht="18.75" x14ac:dyDescent="0.3">
      <c r="A8" s="10" t="s">
        <v>16</v>
      </c>
      <c r="B8" s="11" t="s">
        <v>22</v>
      </c>
    </row>
    <row r="9" spans="1:10" x14ac:dyDescent="0.25">
      <c r="A9" s="1" t="s">
        <v>5</v>
      </c>
      <c r="C9" s="24" t="s">
        <v>34</v>
      </c>
      <c r="D9" s="22">
        <v>509292</v>
      </c>
      <c r="E9" s="25"/>
      <c r="F9" s="25"/>
    </row>
    <row r="10" spans="1:10" x14ac:dyDescent="0.25">
      <c r="C10" s="25"/>
      <c r="D10" s="25"/>
      <c r="E10" s="25" t="s">
        <v>35</v>
      </c>
      <c r="F10" s="25">
        <f>SUM(D9/B12)</f>
        <v>217.8323353293413</v>
      </c>
    </row>
    <row r="11" spans="1:10" x14ac:dyDescent="0.25">
      <c r="B11" s="8" t="s">
        <v>4</v>
      </c>
      <c r="C11" s="3" t="s">
        <v>3</v>
      </c>
      <c r="D11" s="3" t="s">
        <v>0</v>
      </c>
      <c r="E11" s="3" t="s">
        <v>1</v>
      </c>
      <c r="F11" s="3" t="s">
        <v>2</v>
      </c>
      <c r="G11" s="3" t="s">
        <v>6</v>
      </c>
      <c r="H11" s="2"/>
    </row>
    <row r="12" spans="1:10" x14ac:dyDescent="0.25">
      <c r="A12" s="27" t="s">
        <v>39</v>
      </c>
      <c r="B12" s="8">
        <v>2338</v>
      </c>
      <c r="C12" s="3">
        <v>480</v>
      </c>
      <c r="D12" s="3">
        <v>289</v>
      </c>
      <c r="E12" s="3">
        <v>1100</v>
      </c>
      <c r="F12" s="3">
        <v>469</v>
      </c>
      <c r="I12" s="2"/>
    </row>
    <row r="13" spans="1:10" x14ac:dyDescent="0.25">
      <c r="C13" s="22">
        <f>SUM(F10*C12)</f>
        <v>104559.52095808383</v>
      </c>
      <c r="D13" s="22">
        <f>SUM(D12*F10)</f>
        <v>62953.54491017964</v>
      </c>
      <c r="E13" s="22">
        <f>SUM(E12*F10)</f>
        <v>239615.56886227542</v>
      </c>
      <c r="F13" s="22">
        <f>SUM(F12*F10)</f>
        <v>102163.36526946108</v>
      </c>
      <c r="G13" s="22">
        <v>77175</v>
      </c>
      <c r="H13" s="23">
        <f>SUM(C13:G13)</f>
        <v>586467</v>
      </c>
    </row>
    <row r="14" spans="1:10" x14ac:dyDescent="0.25">
      <c r="B14" s="8" t="s">
        <v>7</v>
      </c>
      <c r="C14" s="22">
        <v>12483</v>
      </c>
      <c r="D14" s="22">
        <v>7440</v>
      </c>
      <c r="E14" s="22">
        <v>12907</v>
      </c>
      <c r="F14" s="22">
        <v>6840</v>
      </c>
      <c r="G14" s="22"/>
      <c r="H14" s="23">
        <f>SUM(C14:G14)</f>
        <v>39670</v>
      </c>
    </row>
    <row r="15" spans="1:10" x14ac:dyDescent="0.25">
      <c r="B15" s="8" t="s">
        <v>4</v>
      </c>
      <c r="C15" s="22">
        <f>SUM(C13:C14)</f>
        <v>117042.52095808383</v>
      </c>
      <c r="D15" s="22">
        <f>SUM(D13:D14)</f>
        <v>70393.54491017964</v>
      </c>
      <c r="E15" s="22">
        <f>SUM(E13:E14)</f>
        <v>252522.56886227542</v>
      </c>
      <c r="F15" s="22">
        <f>SUM(F13:F14)</f>
        <v>109003.36526946108</v>
      </c>
      <c r="G15" s="22"/>
      <c r="H15" s="23">
        <f>SUM(H13:H14)</f>
        <v>626137</v>
      </c>
    </row>
    <row r="16" spans="1:10" x14ac:dyDescent="0.25">
      <c r="C16" s="22"/>
      <c r="D16" s="22"/>
      <c r="E16" s="22"/>
      <c r="F16" s="22"/>
      <c r="G16" s="22"/>
      <c r="H16" s="23"/>
    </row>
    <row r="17" spans="1:8" x14ac:dyDescent="0.25">
      <c r="A17" s="38" t="s">
        <v>64</v>
      </c>
      <c r="C17" s="22"/>
      <c r="D17" s="22">
        <v>539292</v>
      </c>
      <c r="E17" s="22" t="s">
        <v>52</v>
      </c>
      <c r="F17" s="25">
        <f>SUM(D17/B12)</f>
        <v>230.66381522668948</v>
      </c>
      <c r="G17" s="22"/>
      <c r="H17" s="23"/>
    </row>
    <row r="18" spans="1:8" x14ac:dyDescent="0.25">
      <c r="C18" s="22">
        <f>SUM(C12*F17)</f>
        <v>110718.63130881095</v>
      </c>
      <c r="D18" s="22">
        <f>SUM(D12*F17)</f>
        <v>66661.842600513264</v>
      </c>
      <c r="E18" s="22">
        <f>SUM(E12*F17)</f>
        <v>253730.19674935844</v>
      </c>
      <c r="F18" s="22">
        <f>SUM(F12*F17)</f>
        <v>108181.32934131737</v>
      </c>
      <c r="G18" s="22"/>
      <c r="H18" s="23">
        <f>SUM(C18:G18)</f>
        <v>539292</v>
      </c>
    </row>
    <row r="19" spans="1:8" x14ac:dyDescent="0.25">
      <c r="C19" s="22">
        <v>12483</v>
      </c>
      <c r="D19" s="22">
        <v>7440</v>
      </c>
      <c r="E19" s="22">
        <v>12907</v>
      </c>
      <c r="F19" s="22">
        <v>6840</v>
      </c>
      <c r="G19" s="22"/>
      <c r="H19" s="23">
        <f>SUM(C19:G19)</f>
        <v>39670</v>
      </c>
    </row>
    <row r="20" spans="1:8" x14ac:dyDescent="0.25">
      <c r="C20" s="22">
        <f>SUM(C18:C19)</f>
        <v>123201.63130881095</v>
      </c>
      <c r="D20" s="22">
        <f>SUM(D18:D19)</f>
        <v>74101.842600513264</v>
      </c>
      <c r="E20" s="22">
        <f>SUM(E18:E19)</f>
        <v>266637.19674935844</v>
      </c>
      <c r="F20" s="22">
        <f>SUM(F18:F19)</f>
        <v>115021.32934131737</v>
      </c>
      <c r="G20" s="22">
        <v>47175</v>
      </c>
      <c r="H20" s="23">
        <f>SUM(C20:G20)</f>
        <v>626137</v>
      </c>
    </row>
    <row r="21" spans="1:8" ht="18.75" x14ac:dyDescent="0.3">
      <c r="B21" s="8" t="s">
        <v>57</v>
      </c>
      <c r="C21" s="28">
        <f>SUM(C20-C15)</f>
        <v>6159.1103507271182</v>
      </c>
      <c r="D21" s="28">
        <f>SUM(D20-D15)</f>
        <v>3708.2976903336239</v>
      </c>
      <c r="E21" s="28">
        <f>SUM(E20-E15)</f>
        <v>14114.627887083014</v>
      </c>
      <c r="F21" s="28">
        <f>SUM(F20-F15)</f>
        <v>6017.9640718562878</v>
      </c>
      <c r="G21" s="28"/>
      <c r="H21" s="23"/>
    </row>
    <row r="22" spans="1:8" ht="18.75" x14ac:dyDescent="0.3">
      <c r="C22" s="28"/>
      <c r="D22" s="28"/>
      <c r="E22" s="28"/>
      <c r="F22" s="28"/>
      <c r="G22" s="28"/>
      <c r="H22" s="23"/>
    </row>
    <row r="23" spans="1:8" ht="18.75" x14ac:dyDescent="0.3">
      <c r="A23" s="10" t="s">
        <v>15</v>
      </c>
      <c r="B23" s="11" t="s">
        <v>18</v>
      </c>
    </row>
    <row r="24" spans="1:8" x14ac:dyDescent="0.25">
      <c r="A24" s="1" t="s">
        <v>8</v>
      </c>
      <c r="C24" s="3" t="s">
        <v>34</v>
      </c>
      <c r="D24" s="22">
        <v>509292</v>
      </c>
    </row>
    <row r="25" spans="1:8" x14ac:dyDescent="0.25">
      <c r="A25" s="1"/>
      <c r="B25" s="8" t="s">
        <v>4</v>
      </c>
      <c r="C25" s="22">
        <f>SUM(D24)</f>
        <v>509292</v>
      </c>
      <c r="E25" s="3" t="s">
        <v>36</v>
      </c>
      <c r="F25" s="9">
        <f>SUM(C25/1725)</f>
        <v>295.24173913043478</v>
      </c>
    </row>
    <row r="26" spans="1:8" x14ac:dyDescent="0.25">
      <c r="A26" s="27" t="s">
        <v>40</v>
      </c>
      <c r="B26" s="22">
        <v>1725</v>
      </c>
      <c r="C26" s="3">
        <v>432</v>
      </c>
      <c r="D26" s="3">
        <v>279</v>
      </c>
      <c r="E26" s="3">
        <v>751</v>
      </c>
      <c r="F26" s="3">
        <v>263</v>
      </c>
      <c r="H26" s="23"/>
    </row>
    <row r="27" spans="1:8" x14ac:dyDescent="0.25">
      <c r="C27" s="3" t="s">
        <v>3</v>
      </c>
      <c r="D27" s="3" t="s">
        <v>0</v>
      </c>
      <c r="E27" s="3" t="s">
        <v>1</v>
      </c>
      <c r="F27" s="3" t="s">
        <v>2</v>
      </c>
      <c r="G27" s="8" t="s">
        <v>6</v>
      </c>
    </row>
    <row r="28" spans="1:8" x14ac:dyDescent="0.25">
      <c r="A28" s="1"/>
      <c r="C28" s="22">
        <f>SUM(C26*F25)</f>
        <v>127544.43130434782</v>
      </c>
      <c r="D28" s="22">
        <f>SUM(D26*F25)</f>
        <v>82372.445217391301</v>
      </c>
      <c r="E28" s="22">
        <f>SUM(E26*F25)</f>
        <v>221726.54608695651</v>
      </c>
      <c r="F28" s="22">
        <f>SUM(F26*F25)</f>
        <v>77648.577391304352</v>
      </c>
      <c r="G28" s="22">
        <v>77175</v>
      </c>
      <c r="H28" s="23">
        <f>SUM(C28:G28)</f>
        <v>586467</v>
      </c>
    </row>
    <row r="29" spans="1:8" x14ac:dyDescent="0.25">
      <c r="B29" s="8" t="s">
        <v>7</v>
      </c>
      <c r="C29" s="22">
        <v>12483</v>
      </c>
      <c r="D29" s="22">
        <v>7440</v>
      </c>
      <c r="E29" s="22">
        <v>12907</v>
      </c>
      <c r="F29" s="22">
        <v>6840</v>
      </c>
      <c r="G29" s="22"/>
      <c r="H29" s="23">
        <f>SUM(C29:G29)</f>
        <v>39670</v>
      </c>
    </row>
    <row r="30" spans="1:8" x14ac:dyDescent="0.25">
      <c r="B30" s="8" t="s">
        <v>4</v>
      </c>
      <c r="C30" s="22">
        <f>SUM(C28:C29)</f>
        <v>140027.43130434782</v>
      </c>
      <c r="D30" s="22">
        <f>SUM(D28:D29)</f>
        <v>89812.445217391301</v>
      </c>
      <c r="E30" s="22">
        <f>SUM(E28:E29)</f>
        <v>234633.54608695651</v>
      </c>
      <c r="F30" s="22">
        <f>SUM(F28:F29)</f>
        <v>84488.577391304352</v>
      </c>
      <c r="G30" s="22">
        <f>SUM(G28:G29)</f>
        <v>77175</v>
      </c>
      <c r="H30" s="23">
        <f>SUM(C30:G30)</f>
        <v>626137</v>
      </c>
    </row>
    <row r="31" spans="1:8" x14ac:dyDescent="0.25">
      <c r="H31" s="2"/>
    </row>
    <row r="32" spans="1:8" x14ac:dyDescent="0.25">
      <c r="H32" s="2"/>
    </row>
    <row r="33" spans="1:8" x14ac:dyDescent="0.25">
      <c r="A33" s="38" t="s">
        <v>65</v>
      </c>
      <c r="C33" s="3">
        <v>539292</v>
      </c>
      <c r="E33" s="3" t="s">
        <v>53</v>
      </c>
      <c r="F33" s="9">
        <f>SUM(C33/B26)</f>
        <v>312.63304347826084</v>
      </c>
      <c r="H33" s="2"/>
    </row>
    <row r="34" spans="1:8" x14ac:dyDescent="0.25">
      <c r="C34" s="3">
        <f>SUM(C26*F33)</f>
        <v>135057.47478260868</v>
      </c>
      <c r="D34" s="3">
        <f>SUM(D26*F33)</f>
        <v>87224.619130434774</v>
      </c>
      <c r="E34" s="3">
        <f>SUM(E26*F33)</f>
        <v>234787.41565217389</v>
      </c>
      <c r="F34" s="3">
        <f>SUM(F26*F33)</f>
        <v>82222.490434782609</v>
      </c>
      <c r="H34" s="2"/>
    </row>
    <row r="35" spans="1:8" x14ac:dyDescent="0.25">
      <c r="B35" s="8" t="s">
        <v>7</v>
      </c>
      <c r="C35" s="3">
        <v>12483</v>
      </c>
      <c r="D35" s="3">
        <v>7440</v>
      </c>
      <c r="E35" s="3">
        <v>12907</v>
      </c>
      <c r="F35" s="3">
        <v>6840</v>
      </c>
      <c r="H35" s="2">
        <f>SUM(C35:G35)</f>
        <v>39670</v>
      </c>
    </row>
    <row r="36" spans="1:8" x14ac:dyDescent="0.25">
      <c r="C36" s="3">
        <f>SUM(C34:C35)</f>
        <v>147540.47478260868</v>
      </c>
      <c r="D36" s="3">
        <f>SUM(D34:D35)</f>
        <v>94664.619130434774</v>
      </c>
      <c r="E36" s="3">
        <f>SUM(E34:E35)</f>
        <v>247694.41565217389</v>
      </c>
      <c r="F36" s="3">
        <f>SUM(F34:F35)</f>
        <v>89062.490434782609</v>
      </c>
      <c r="G36" s="8">
        <v>47175</v>
      </c>
      <c r="H36" s="2">
        <f>SUM(C36:G36)</f>
        <v>626136.99999999988</v>
      </c>
    </row>
    <row r="37" spans="1:8" ht="18.75" x14ac:dyDescent="0.3">
      <c r="B37" s="8" t="s">
        <v>57</v>
      </c>
      <c r="C37" s="29">
        <f>SUM(C36-C30)</f>
        <v>7513.0434782608645</v>
      </c>
      <c r="D37" s="29">
        <f>SUM(D36-D30)</f>
        <v>4852.1739130434726</v>
      </c>
      <c r="E37" s="29">
        <f>SUM(E36-E30)</f>
        <v>13060.869565217377</v>
      </c>
      <c r="F37" s="29">
        <f>SUM(F36-F30)</f>
        <v>4573.9130434782564</v>
      </c>
      <c r="G37" s="29"/>
      <c r="H37" s="2"/>
    </row>
    <row r="38" spans="1:8" x14ac:dyDescent="0.25">
      <c r="H38" s="2"/>
    </row>
    <row r="39" spans="1:8" ht="18.75" x14ac:dyDescent="0.3">
      <c r="A39" s="10" t="s">
        <v>17</v>
      </c>
      <c r="B39" s="11" t="s">
        <v>49</v>
      </c>
    </row>
    <row r="40" spans="1:8" x14ac:dyDescent="0.25">
      <c r="A40" s="1" t="s">
        <v>9</v>
      </c>
      <c r="C40" s="12" t="s">
        <v>34</v>
      </c>
      <c r="D40" s="22">
        <f>SUM(D3-116845)</f>
        <v>509292</v>
      </c>
    </row>
    <row r="41" spans="1:8" x14ac:dyDescent="0.25">
      <c r="A41" s="1"/>
      <c r="C41" s="3" t="s">
        <v>3</v>
      </c>
      <c r="D41" s="3" t="s">
        <v>0</v>
      </c>
      <c r="E41" s="3" t="s">
        <v>1</v>
      </c>
      <c r="F41" s="3" t="s">
        <v>2</v>
      </c>
      <c r="G41" s="8" t="s">
        <v>6</v>
      </c>
    </row>
    <row r="42" spans="1:8" x14ac:dyDescent="0.25">
      <c r="C42" s="22">
        <v>124382</v>
      </c>
      <c r="D42" s="22">
        <v>76746</v>
      </c>
      <c r="E42" s="22">
        <v>216505</v>
      </c>
      <c r="F42" s="22">
        <v>91660</v>
      </c>
      <c r="G42" s="22">
        <v>77175</v>
      </c>
      <c r="H42" s="23">
        <f>SUM(C42:G42)</f>
        <v>586468</v>
      </c>
    </row>
    <row r="43" spans="1:8" x14ac:dyDescent="0.25">
      <c r="B43" s="8" t="s">
        <v>7</v>
      </c>
      <c r="C43" s="22">
        <v>12483</v>
      </c>
      <c r="D43" s="22">
        <v>7440</v>
      </c>
      <c r="E43" s="22">
        <v>12907</v>
      </c>
      <c r="F43" s="22">
        <v>6840</v>
      </c>
      <c r="G43" s="22"/>
      <c r="H43" s="23">
        <f>SUM(C43:G43)</f>
        <v>39670</v>
      </c>
    </row>
    <row r="44" spans="1:8" x14ac:dyDescent="0.25">
      <c r="B44" s="8" t="s">
        <v>4</v>
      </c>
      <c r="C44" s="22">
        <f t="shared" ref="C44:H44" si="0">SUM(C42:C43)</f>
        <v>136865</v>
      </c>
      <c r="D44" s="22">
        <f t="shared" si="0"/>
        <v>84186</v>
      </c>
      <c r="E44" s="22">
        <f t="shared" si="0"/>
        <v>229412</v>
      </c>
      <c r="F44" s="22">
        <f t="shared" si="0"/>
        <v>98500</v>
      </c>
      <c r="G44" s="22">
        <f t="shared" si="0"/>
        <v>77175</v>
      </c>
      <c r="H44" s="23">
        <f t="shared" si="0"/>
        <v>626138</v>
      </c>
    </row>
    <row r="45" spans="1:8" x14ac:dyDescent="0.25">
      <c r="C45" s="22"/>
      <c r="D45" s="22"/>
      <c r="E45" s="22"/>
      <c r="F45" s="22"/>
      <c r="G45" s="22"/>
      <c r="H45" s="23"/>
    </row>
    <row r="46" spans="1:8" x14ac:dyDescent="0.25">
      <c r="A46" s="38" t="s">
        <v>66</v>
      </c>
      <c r="B46" s="8" t="s">
        <v>7</v>
      </c>
      <c r="C46" s="22">
        <v>12483</v>
      </c>
      <c r="D46" s="22">
        <v>7440</v>
      </c>
      <c r="E46" s="22">
        <v>12907</v>
      </c>
      <c r="F46" s="22">
        <v>6840</v>
      </c>
      <c r="G46" s="22"/>
      <c r="H46" s="23"/>
    </row>
    <row r="47" spans="1:8" x14ac:dyDescent="0.25">
      <c r="C47" s="22">
        <v>131708</v>
      </c>
      <c r="D47" s="22">
        <v>81267</v>
      </c>
      <c r="E47" s="22">
        <v>229258</v>
      </c>
      <c r="F47" s="22">
        <v>97059</v>
      </c>
      <c r="G47" s="22">
        <v>47175</v>
      </c>
      <c r="H47" s="23">
        <f>SUM(C47:G47)</f>
        <v>586467</v>
      </c>
    </row>
    <row r="48" spans="1:8" x14ac:dyDescent="0.25">
      <c r="C48" s="22">
        <f>SUM(C46:C47)</f>
        <v>144191</v>
      </c>
      <c r="D48" s="22">
        <f>SUM(D46:D47)</f>
        <v>88707</v>
      </c>
      <c r="E48" s="22">
        <f>SUM(E46:E47)</f>
        <v>242165</v>
      </c>
      <c r="F48" s="22">
        <f>SUM(F46:F47)</f>
        <v>103899</v>
      </c>
      <c r="G48" s="22">
        <v>47175</v>
      </c>
      <c r="H48" s="23">
        <f>SUM(C48:G48)</f>
        <v>626137</v>
      </c>
    </row>
    <row r="49" spans="1:11" ht="18.75" x14ac:dyDescent="0.3">
      <c r="B49" s="8" t="s">
        <v>57</v>
      </c>
      <c r="C49" s="28">
        <f>SUM(C48-C44)</f>
        <v>7326</v>
      </c>
      <c r="D49" s="28">
        <f>SUM(D48-D44)</f>
        <v>4521</v>
      </c>
      <c r="E49" s="28">
        <f>SUM(E48-E44)</f>
        <v>12753</v>
      </c>
      <c r="F49" s="28">
        <f>SUM(F48-F44)</f>
        <v>5399</v>
      </c>
      <c r="G49" s="28"/>
      <c r="H49" s="30"/>
    </row>
    <row r="50" spans="1:11" x14ac:dyDescent="0.25">
      <c r="C50" s="22"/>
      <c r="D50" s="22"/>
      <c r="E50" s="22"/>
      <c r="F50" s="22"/>
      <c r="G50" s="22"/>
      <c r="H50" s="23"/>
    </row>
    <row r="51" spans="1:11" ht="18.75" x14ac:dyDescent="0.3">
      <c r="A51" s="10" t="s">
        <v>23</v>
      </c>
      <c r="H51" s="2"/>
    </row>
    <row r="52" spans="1:11" ht="18.75" x14ac:dyDescent="0.3">
      <c r="A52" s="10"/>
      <c r="B52" s="11" t="s">
        <v>76</v>
      </c>
      <c r="H52" s="2"/>
      <c r="K52">
        <f>SUM(C15/D17)</f>
        <v>0.21702995957307697</v>
      </c>
    </row>
    <row r="53" spans="1:11" ht="18.75" x14ac:dyDescent="0.3">
      <c r="A53" s="10"/>
      <c r="C53" s="4" t="s">
        <v>28</v>
      </c>
      <c r="H53" s="2"/>
    </row>
    <row r="54" spans="1:11" x14ac:dyDescent="0.25">
      <c r="A54" s="1"/>
      <c r="B54" s="16"/>
      <c r="C54" s="17" t="s">
        <v>3</v>
      </c>
      <c r="D54" s="17" t="s">
        <v>0</v>
      </c>
      <c r="E54" s="17" t="s">
        <v>1</v>
      </c>
      <c r="F54" s="17" t="s">
        <v>2</v>
      </c>
      <c r="G54" s="16" t="s">
        <v>6</v>
      </c>
    </row>
    <row r="55" spans="1:11" x14ac:dyDescent="0.25">
      <c r="A55" s="1"/>
      <c r="B55" s="16" t="s">
        <v>19</v>
      </c>
      <c r="C55" s="26">
        <f>SUM(C15)</f>
        <v>117042.52095808383</v>
      </c>
      <c r="D55" s="26">
        <f>SUM(D15)</f>
        <v>70393.54491017964</v>
      </c>
      <c r="E55" s="26">
        <f>SUM(E15)</f>
        <v>252522.56886227542</v>
      </c>
      <c r="F55" s="26">
        <f>SUM(F15)</f>
        <v>109003.36526946108</v>
      </c>
      <c r="G55" s="26">
        <v>77175</v>
      </c>
      <c r="H55" s="23">
        <f>SUM(C55:G55)</f>
        <v>626137</v>
      </c>
    </row>
    <row r="56" spans="1:11" x14ac:dyDescent="0.25">
      <c r="A56" s="1"/>
      <c r="B56" s="16" t="s">
        <v>54</v>
      </c>
      <c r="C56" s="26">
        <v>123202</v>
      </c>
      <c r="D56" s="26">
        <v>74102</v>
      </c>
      <c r="E56" s="26">
        <v>266637</v>
      </c>
      <c r="F56" s="26">
        <v>115021</v>
      </c>
      <c r="G56" s="26">
        <v>47175</v>
      </c>
      <c r="H56" s="23">
        <f>SUM(C56:G56)</f>
        <v>626137</v>
      </c>
    </row>
    <row r="57" spans="1:11" x14ac:dyDescent="0.25">
      <c r="A57" s="1"/>
      <c r="B57" s="16"/>
      <c r="C57" s="26">
        <f>SUM(C56-C55)</f>
        <v>6159.4790419161727</v>
      </c>
      <c r="D57" s="26">
        <f>SUM(D56-D55)</f>
        <v>3708.4550898203597</v>
      </c>
      <c r="E57" s="26">
        <f>SUM(E56-E55)</f>
        <v>14114.431137724576</v>
      </c>
      <c r="F57" s="26">
        <f>SUM(F56-F55)</f>
        <v>6017.6347305389208</v>
      </c>
      <c r="G57" s="26"/>
      <c r="H57" s="23">
        <f>SUM(C57:G57)</f>
        <v>30000.000000000029</v>
      </c>
    </row>
    <row r="58" spans="1:11" x14ac:dyDescent="0.25">
      <c r="A58" s="1"/>
      <c r="B58" s="16"/>
      <c r="C58" s="26"/>
      <c r="D58" s="26"/>
      <c r="E58" s="26"/>
      <c r="F58" s="26"/>
      <c r="G58" s="26"/>
      <c r="H58" s="23"/>
    </row>
    <row r="59" spans="1:11" x14ac:dyDescent="0.25">
      <c r="A59" s="1"/>
      <c r="B59" s="16" t="s">
        <v>20</v>
      </c>
      <c r="C59" s="26">
        <f>SUM(C30)</f>
        <v>140027.43130434782</v>
      </c>
      <c r="D59" s="26">
        <f>SUM(D30)</f>
        <v>89812.445217391301</v>
      </c>
      <c r="E59" s="26">
        <f>SUM(E30)</f>
        <v>234633.54608695651</v>
      </c>
      <c r="F59" s="26">
        <f>SUM(F30)</f>
        <v>84488.577391304352</v>
      </c>
      <c r="G59" s="26">
        <v>77175</v>
      </c>
      <c r="H59" s="23">
        <f>SUM(C59:G59)</f>
        <v>626137</v>
      </c>
    </row>
    <row r="60" spans="1:11" x14ac:dyDescent="0.25">
      <c r="A60" s="1"/>
      <c r="B60" s="16" t="s">
        <v>55</v>
      </c>
      <c r="C60" s="26">
        <v>147540</v>
      </c>
      <c r="D60" s="26">
        <v>94665</v>
      </c>
      <c r="E60" s="26">
        <v>247694</v>
      </c>
      <c r="F60" s="26">
        <v>89062</v>
      </c>
      <c r="G60" s="26">
        <v>47175</v>
      </c>
      <c r="H60" s="23">
        <f>SUM(C60:G60)</f>
        <v>626136</v>
      </c>
    </row>
    <row r="61" spans="1:11" x14ac:dyDescent="0.25">
      <c r="A61" s="1"/>
      <c r="B61" s="16"/>
      <c r="C61" s="26">
        <f>SUM(C60-C59)</f>
        <v>7512.5686956521822</v>
      </c>
      <c r="D61" s="26">
        <f>SUM(D60-D59)</f>
        <v>4852.5547826086986</v>
      </c>
      <c r="E61" s="26">
        <f>SUM(E60-E59)</f>
        <v>13060.453913043486</v>
      </c>
      <c r="F61" s="26">
        <f>SUM(F60-F59)</f>
        <v>4573.4226086956478</v>
      </c>
      <c r="G61" s="26"/>
      <c r="H61" s="23">
        <f>SUM(C61:G61)</f>
        <v>29999.000000000015</v>
      </c>
    </row>
    <row r="62" spans="1:11" x14ac:dyDescent="0.25">
      <c r="A62" s="1"/>
      <c r="B62" s="16"/>
      <c r="C62" s="26"/>
      <c r="D62" s="26"/>
      <c r="E62" s="26"/>
      <c r="F62" s="26"/>
      <c r="G62" s="26"/>
      <c r="H62" s="23"/>
    </row>
    <row r="63" spans="1:11" x14ac:dyDescent="0.25">
      <c r="A63" s="1"/>
      <c r="B63" s="16" t="s">
        <v>21</v>
      </c>
      <c r="C63" s="26">
        <f>SUM(C44)</f>
        <v>136865</v>
      </c>
      <c r="D63" s="26">
        <f>SUM(D44)</f>
        <v>84186</v>
      </c>
      <c r="E63" s="26">
        <f>SUM(E44)</f>
        <v>229412</v>
      </c>
      <c r="F63" s="26">
        <f>SUM(F44)</f>
        <v>98500</v>
      </c>
      <c r="G63" s="26">
        <v>77175</v>
      </c>
      <c r="H63" s="23">
        <f>SUM(C63:G63)</f>
        <v>626138</v>
      </c>
    </row>
    <row r="64" spans="1:11" x14ac:dyDescent="0.25">
      <c r="A64" s="1"/>
      <c r="B64" s="16" t="s">
        <v>56</v>
      </c>
      <c r="C64" s="26">
        <v>144191</v>
      </c>
      <c r="D64" s="26">
        <v>88707</v>
      </c>
      <c r="E64" s="26">
        <v>242165</v>
      </c>
      <c r="F64" s="26">
        <v>103899</v>
      </c>
      <c r="G64" s="26">
        <v>47175</v>
      </c>
      <c r="H64" s="23">
        <f>SUM(C64:G64)</f>
        <v>626137</v>
      </c>
    </row>
    <row r="65" spans="1:8" x14ac:dyDescent="0.25">
      <c r="A65" s="1"/>
      <c r="B65" s="16"/>
      <c r="C65" s="26">
        <f>SUM(C64-C63)</f>
        <v>7326</v>
      </c>
      <c r="D65" s="26">
        <f>SUM(D64-D63)</f>
        <v>4521</v>
      </c>
      <c r="E65" s="26">
        <f>SUM(E64-E63)</f>
        <v>12753</v>
      </c>
      <c r="F65" s="26">
        <f>SUM(F64-F63)</f>
        <v>5399</v>
      </c>
      <c r="G65" s="26"/>
      <c r="H65" s="23">
        <f>SUM(C65:G65)</f>
        <v>29999</v>
      </c>
    </row>
    <row r="66" spans="1:8" x14ac:dyDescent="0.25">
      <c r="A66" s="1"/>
      <c r="B66" s="31"/>
      <c r="C66" s="32"/>
      <c r="D66" s="32"/>
      <c r="E66" s="32"/>
      <c r="F66" s="32"/>
      <c r="G66" s="32"/>
      <c r="H66" s="23"/>
    </row>
    <row r="67" spans="1:8" x14ac:dyDescent="0.25">
      <c r="A67" s="1"/>
      <c r="C67" s="4" t="s">
        <v>29</v>
      </c>
    </row>
    <row r="68" spans="1:8" x14ac:dyDescent="0.25">
      <c r="A68" s="1"/>
      <c r="B68" s="16"/>
      <c r="C68" s="17" t="s">
        <v>3</v>
      </c>
      <c r="D68" s="17" t="s">
        <v>0</v>
      </c>
      <c r="E68" s="17" t="s">
        <v>1</v>
      </c>
      <c r="F68" s="17" t="s">
        <v>2</v>
      </c>
      <c r="G68" s="16" t="s">
        <v>6</v>
      </c>
    </row>
    <row r="69" spans="1:8" x14ac:dyDescent="0.25">
      <c r="A69" s="1"/>
      <c r="B69" s="16" t="s">
        <v>19</v>
      </c>
      <c r="C69" s="20">
        <f>SUM(C55/H55)</f>
        <v>0.186927974162338</v>
      </c>
      <c r="D69" s="20">
        <f>SUM(D55/H55)</f>
        <v>0.11242514802699671</v>
      </c>
      <c r="E69" s="20">
        <f>SUM(E55/H55)</f>
        <v>0.40330242241278735</v>
      </c>
      <c r="F69" s="20">
        <f>SUM(F55/H55)</f>
        <v>0.17408868230029703</v>
      </c>
      <c r="G69" s="20">
        <f>SUM(G55/H55)</f>
        <v>0.12325577309758089</v>
      </c>
      <c r="H69" s="19">
        <f t="shared" ref="H69:H75" si="1">SUM(C69:G69)</f>
        <v>1</v>
      </c>
    </row>
    <row r="70" spans="1:8" x14ac:dyDescent="0.25">
      <c r="A70" s="1"/>
      <c r="B70" s="16" t="s">
        <v>54</v>
      </c>
      <c r="C70" s="20">
        <f>SUM(C20/H30)</f>
        <v>0.19676465583220756</v>
      </c>
      <c r="D70" s="20">
        <f>SUM(D20/H20)</f>
        <v>0.11834765011573069</v>
      </c>
      <c r="E70" s="20">
        <f>SUM(E20/H30)</f>
        <v>0.42584481790623846</v>
      </c>
      <c r="F70" s="20">
        <f>SUM(F20/H20)</f>
        <v>0.18369994001523207</v>
      </c>
      <c r="G70" s="20">
        <f>SUM(G56/H64)</f>
        <v>7.5342936130591232E-2</v>
      </c>
      <c r="H70" s="19">
        <f t="shared" si="1"/>
        <v>1</v>
      </c>
    </row>
    <row r="71" spans="1:8" x14ac:dyDescent="0.25">
      <c r="A71" s="1"/>
      <c r="B71" s="16" t="s">
        <v>20</v>
      </c>
      <c r="C71" s="20">
        <f>SUM(C59/H59)</f>
        <v>0.22363704956638533</v>
      </c>
      <c r="D71" s="20">
        <f>SUM(D59/H59)</f>
        <v>0.14343896817691862</v>
      </c>
      <c r="E71" s="20">
        <f>SUM(E59/H59)</f>
        <v>0.37473196135503334</v>
      </c>
      <c r="F71" s="20">
        <f>SUM(F59/H59)</f>
        <v>0.13493624780408178</v>
      </c>
      <c r="G71" s="20">
        <f>SUM(G59/H59)</f>
        <v>0.12325577309758089</v>
      </c>
      <c r="H71" s="19">
        <f t="shared" si="1"/>
        <v>0.99999999999999989</v>
      </c>
    </row>
    <row r="72" spans="1:8" x14ac:dyDescent="0.25">
      <c r="A72" s="1"/>
      <c r="B72" s="16" t="s">
        <v>55</v>
      </c>
      <c r="C72" s="20">
        <f>SUM(C36/H36)</f>
        <v>0.23563609047637932</v>
      </c>
      <c r="D72" s="20">
        <f>SUM(D36/H48)</f>
        <v>0.15118834876462303</v>
      </c>
      <c r="E72" s="20">
        <f>SUM(E36/H36)</f>
        <v>0.39559140515921265</v>
      </c>
      <c r="F72" s="20">
        <f>SUM(F36/H36)</f>
        <v>0.14224121946919385</v>
      </c>
      <c r="G72" s="20">
        <f>SUM(G56/H59)</f>
        <v>7.5342936130591232E-2</v>
      </c>
      <c r="H72" s="19">
        <f t="shared" si="1"/>
        <v>1</v>
      </c>
    </row>
    <row r="73" spans="1:8" x14ac:dyDescent="0.25">
      <c r="A73" s="1"/>
      <c r="B73" s="16" t="s">
        <v>21</v>
      </c>
      <c r="C73" s="20">
        <f>SUM(C63/H63)</f>
        <v>0.21858599861372413</v>
      </c>
      <c r="D73" s="20">
        <f>SUM(D63/H63)</f>
        <v>0.13445278836294874</v>
      </c>
      <c r="E73" s="20">
        <f>SUM(E63/H63)</f>
        <v>0.36639207331291185</v>
      </c>
      <c r="F73" s="20">
        <f>SUM(F63/H63)</f>
        <v>0.15731356346364539</v>
      </c>
      <c r="G73" s="20">
        <f>SUM(G63/H63)</f>
        <v>0.12325557624676989</v>
      </c>
      <c r="H73" s="19">
        <f t="shared" si="1"/>
        <v>0.99999999999999989</v>
      </c>
    </row>
    <row r="74" spans="1:8" x14ac:dyDescent="0.25">
      <c r="A74" s="1"/>
      <c r="B74" s="35" t="s">
        <v>56</v>
      </c>
      <c r="C74" s="36">
        <f>SUM(C48/H48)</f>
        <v>0.23028666250357349</v>
      </c>
      <c r="D74" s="36">
        <f>SUM(D48/H48)</f>
        <v>0.1416734676276917</v>
      </c>
      <c r="E74" s="36">
        <f>SUM(E48/H48)</f>
        <v>0.38676040547036833</v>
      </c>
      <c r="F74" s="36">
        <f>SUM(F48/H48)</f>
        <v>0.16593652826777527</v>
      </c>
      <c r="G74" s="36">
        <f>SUM(G64/H64)</f>
        <v>7.5342936130591232E-2</v>
      </c>
      <c r="H74" s="37">
        <f t="shared" si="1"/>
        <v>1</v>
      </c>
    </row>
    <row r="75" spans="1:8" x14ac:dyDescent="0.25">
      <c r="A75" s="1"/>
      <c r="C75" s="3">
        <v>119227</v>
      </c>
      <c r="D75" s="3">
        <v>67811</v>
      </c>
      <c r="E75" s="3">
        <v>262328</v>
      </c>
      <c r="F75" s="3">
        <v>112365</v>
      </c>
      <c r="G75" s="8">
        <v>64414</v>
      </c>
      <c r="H75" s="2">
        <f t="shared" si="1"/>
        <v>626145</v>
      </c>
    </row>
    <row r="77" spans="1:8" x14ac:dyDescent="0.25">
      <c r="H77" s="2"/>
    </row>
    <row r="78" spans="1:8" ht="18.75" x14ac:dyDescent="0.3">
      <c r="A78" s="10" t="s">
        <v>24</v>
      </c>
      <c r="B78" s="11" t="s">
        <v>31</v>
      </c>
    </row>
    <row r="79" spans="1:8" x14ac:dyDescent="0.25">
      <c r="B79" s="11" t="s">
        <v>32</v>
      </c>
    </row>
    <row r="80" spans="1:8" x14ac:dyDescent="0.25">
      <c r="B80" s="11" t="s">
        <v>41</v>
      </c>
      <c r="C80" s="11"/>
    </row>
    <row r="81" spans="1:10" x14ac:dyDescent="0.25">
      <c r="B81" s="11"/>
    </row>
    <row r="82" spans="1:10" x14ac:dyDescent="0.25">
      <c r="C82"/>
      <c r="E82" s="2"/>
      <c r="F82"/>
      <c r="G82"/>
      <c r="J82"/>
    </row>
    <row r="83" spans="1:10" ht="18.75" x14ac:dyDescent="0.3">
      <c r="A83" s="18" t="s">
        <v>25</v>
      </c>
      <c r="B83" s="11" t="s">
        <v>42</v>
      </c>
    </row>
    <row r="84" spans="1:10" x14ac:dyDescent="0.25">
      <c r="B84" s="11" t="s">
        <v>43</v>
      </c>
    </row>
    <row r="85" spans="1:10" x14ac:dyDescent="0.25">
      <c r="B85" s="11" t="s">
        <v>26</v>
      </c>
    </row>
    <row r="86" spans="1:10" x14ac:dyDescent="0.25">
      <c r="B86" s="11" t="s">
        <v>27</v>
      </c>
    </row>
    <row r="87" spans="1:10" x14ac:dyDescent="0.25">
      <c r="B87" s="11" t="s">
        <v>44</v>
      </c>
    </row>
    <row r="88" spans="1:10" x14ac:dyDescent="0.25">
      <c r="B88" s="11" t="s">
        <v>10</v>
      </c>
    </row>
    <row r="89" spans="1:10" x14ac:dyDescent="0.25">
      <c r="B89" s="11"/>
      <c r="C89" s="12"/>
    </row>
    <row r="91" spans="1:10" ht="18.75" x14ac:dyDescent="0.3">
      <c r="A91" s="10" t="s">
        <v>33</v>
      </c>
      <c r="B91" s="11" t="s">
        <v>37</v>
      </c>
    </row>
    <row r="92" spans="1:10" x14ac:dyDescent="0.25">
      <c r="A92" s="1"/>
      <c r="B92" s="11" t="s">
        <v>73</v>
      </c>
      <c r="C92" s="12"/>
    </row>
    <row r="93" spans="1:10" x14ac:dyDescent="0.25">
      <c r="B93" s="11" t="s">
        <v>38</v>
      </c>
      <c r="C93" s="12"/>
    </row>
    <row r="94" spans="1:10" x14ac:dyDescent="0.25">
      <c r="B94" s="11" t="s">
        <v>50</v>
      </c>
    </row>
    <row r="95" spans="1:10" x14ac:dyDescent="0.25">
      <c r="B95" s="27"/>
      <c r="C95" s="12" t="s">
        <v>45</v>
      </c>
    </row>
    <row r="96" spans="1:10" x14ac:dyDescent="0.25">
      <c r="B96" s="27"/>
      <c r="C96" s="12"/>
    </row>
    <row r="97" spans="1:6" x14ac:dyDescent="0.25">
      <c r="B97" s="11"/>
    </row>
    <row r="98" spans="1:6" x14ac:dyDescent="0.25">
      <c r="B98" s="11"/>
    </row>
    <row r="99" spans="1:6" ht="18.75" x14ac:dyDescent="0.3">
      <c r="A99" s="10" t="s">
        <v>46</v>
      </c>
      <c r="B99" s="11" t="s">
        <v>47</v>
      </c>
    </row>
    <row r="100" spans="1:6" x14ac:dyDescent="0.25">
      <c r="B100" s="11" t="s">
        <v>48</v>
      </c>
    </row>
    <row r="101" spans="1:6" x14ac:dyDescent="0.25">
      <c r="B101" s="11" t="s">
        <v>51</v>
      </c>
    </row>
    <row r="102" spans="1:6" x14ac:dyDescent="0.25">
      <c r="B102" s="11"/>
    </row>
    <row r="104" spans="1:6" ht="18.75" x14ac:dyDescent="0.3">
      <c r="A104" s="10" t="s">
        <v>67</v>
      </c>
    </row>
    <row r="105" spans="1:6" x14ac:dyDescent="0.25">
      <c r="C105" s="17" t="s">
        <v>3</v>
      </c>
      <c r="D105" s="17" t="s">
        <v>0</v>
      </c>
      <c r="E105" s="17" t="s">
        <v>1</v>
      </c>
      <c r="F105" s="17" t="s">
        <v>2</v>
      </c>
    </row>
    <row r="106" spans="1:6" x14ac:dyDescent="0.25">
      <c r="B106" s="8" t="s">
        <v>68</v>
      </c>
      <c r="C106" s="3">
        <v>14</v>
      </c>
      <c r="D106" s="3">
        <v>9</v>
      </c>
      <c r="E106" s="3">
        <v>20</v>
      </c>
      <c r="F106" s="3">
        <v>11</v>
      </c>
    </row>
    <row r="107" spans="1:6" x14ac:dyDescent="0.25">
      <c r="B107" s="27" t="s">
        <v>69</v>
      </c>
      <c r="C107" s="39" t="s">
        <v>70</v>
      </c>
      <c r="D107" s="39" t="s">
        <v>70</v>
      </c>
      <c r="E107" s="39" t="s">
        <v>71</v>
      </c>
      <c r="F107" s="39" t="s">
        <v>72</v>
      </c>
    </row>
    <row r="109" spans="1:6" ht="18.75" x14ac:dyDescent="0.3">
      <c r="A109" s="10"/>
      <c r="B109" s="33"/>
      <c r="D109" s="29"/>
      <c r="E109" s="29"/>
      <c r="F109" s="29"/>
    </row>
    <row r="110" spans="1:6" ht="18.75" x14ac:dyDescent="0.3">
      <c r="A110" s="10" t="s">
        <v>58</v>
      </c>
    </row>
    <row r="111" spans="1:6" x14ac:dyDescent="0.25">
      <c r="B111" s="11" t="s">
        <v>61</v>
      </c>
    </row>
    <row r="112" spans="1:6" x14ac:dyDescent="0.25">
      <c r="B112" s="11"/>
      <c r="C112" s="3" t="s">
        <v>60</v>
      </c>
    </row>
    <row r="113" spans="2:4" x14ac:dyDescent="0.25">
      <c r="B113" s="11"/>
    </row>
    <row r="114" spans="2:4" x14ac:dyDescent="0.25">
      <c r="B114" s="11" t="s">
        <v>74</v>
      </c>
    </row>
    <row r="115" spans="2:4" x14ac:dyDescent="0.25">
      <c r="C115" s="12" t="s">
        <v>3</v>
      </c>
      <c r="D115" s="34">
        <v>26000</v>
      </c>
    </row>
    <row r="116" spans="2:4" x14ac:dyDescent="0.25">
      <c r="C116" s="12" t="s">
        <v>0</v>
      </c>
      <c r="D116" s="34">
        <v>30000</v>
      </c>
    </row>
    <row r="117" spans="2:4" x14ac:dyDescent="0.25">
      <c r="C117" s="12" t="s">
        <v>1</v>
      </c>
      <c r="D117" s="34">
        <v>24500</v>
      </c>
    </row>
    <row r="118" spans="2:4" x14ac:dyDescent="0.25">
      <c r="C118" s="12" t="s">
        <v>2</v>
      </c>
      <c r="D118" s="34">
        <v>33500</v>
      </c>
    </row>
    <row r="119" spans="2:4" x14ac:dyDescent="0.25">
      <c r="C119" s="12" t="s">
        <v>4</v>
      </c>
      <c r="D119" s="34">
        <f>SUM(D115:D118)</f>
        <v>114000</v>
      </c>
    </row>
    <row r="121" spans="2:4" x14ac:dyDescent="0.25">
      <c r="B121" s="11" t="s">
        <v>59</v>
      </c>
    </row>
    <row r="122" spans="2:4" x14ac:dyDescent="0.25">
      <c r="C122" s="12" t="s">
        <v>62</v>
      </c>
    </row>
    <row r="123" spans="2:4" x14ac:dyDescent="0.25">
      <c r="B123" s="11" t="s">
        <v>63</v>
      </c>
    </row>
    <row r="124" spans="2:4" x14ac:dyDescent="0.25">
      <c r="B124" s="11"/>
      <c r="C124" s="12" t="s">
        <v>75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WCSD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James</dc:creator>
  <cp:lastModifiedBy>Miller, James</cp:lastModifiedBy>
  <cp:lastPrinted>2012-06-07T19:35:40Z</cp:lastPrinted>
  <dcterms:created xsi:type="dcterms:W3CDTF">2012-03-12T17:59:00Z</dcterms:created>
  <dcterms:modified xsi:type="dcterms:W3CDTF">2012-06-07T20:11:08Z</dcterms:modified>
</cp:coreProperties>
</file>