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2.14.22 Board\"/>
    </mc:Choice>
  </mc:AlternateContent>
  <bookViews>
    <workbookView xWindow="-120" yWindow="-120" windowWidth="38640" windowHeight="15840"/>
  </bookViews>
  <sheets>
    <sheet name="Jan 2022" sheetId="2" r:id="rId1"/>
    <sheet name="Raw Data" sheetId="1" r:id="rId2"/>
  </sheets>
  <definedNames>
    <definedName name="_xlnm.Print_Area" localSheetId="0">'Jan 2022'!$F$1067:$I$1078</definedName>
    <definedName name="_xlnm.Print_Area" localSheetId="1">'Raw Data'!$A$8:$L$105</definedName>
    <definedName name="_xlnm.Print_Titles" localSheetId="1">'Raw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5" i="2" l="1"/>
  <c r="H895" i="2"/>
  <c r="J895" i="2" s="1"/>
  <c r="I895" i="2"/>
  <c r="G897" i="2"/>
  <c r="H897" i="2"/>
  <c r="J897" i="2" s="1"/>
  <c r="I897" i="2"/>
  <c r="G804" i="2"/>
  <c r="L804" i="2" s="1"/>
  <c r="H804" i="2"/>
  <c r="J804" i="2" s="1"/>
  <c r="K804" i="2" s="1"/>
  <c r="I804" i="2"/>
  <c r="G805" i="2"/>
  <c r="L805" i="2" s="1"/>
  <c r="H805" i="2"/>
  <c r="I805" i="2"/>
  <c r="J805" i="2" s="1"/>
  <c r="G835" i="2"/>
  <c r="H835" i="2"/>
  <c r="I835" i="2"/>
  <c r="J835" i="2"/>
  <c r="K835" i="2" s="1"/>
  <c r="L835" i="2"/>
  <c r="G836" i="2"/>
  <c r="L836" i="2" s="1"/>
  <c r="H836" i="2"/>
  <c r="I836" i="2"/>
  <c r="G837" i="2"/>
  <c r="H837" i="2"/>
  <c r="J837" i="2" s="1"/>
  <c r="K837" i="2" s="1"/>
  <c r="I837" i="2"/>
  <c r="L837" i="2"/>
  <c r="G379" i="2"/>
  <c r="L379" i="2" s="1"/>
  <c r="H379" i="2"/>
  <c r="I379" i="2"/>
  <c r="J379" i="2" s="1"/>
  <c r="K379" i="2" s="1"/>
  <c r="G404" i="2"/>
  <c r="H404" i="2"/>
  <c r="I404" i="2"/>
  <c r="J404" i="2" s="1"/>
  <c r="G472" i="2"/>
  <c r="L472" i="2" s="1"/>
  <c r="H472" i="2"/>
  <c r="J472" i="2" s="1"/>
  <c r="I472" i="2"/>
  <c r="G758" i="2"/>
  <c r="H758" i="2"/>
  <c r="I758" i="2"/>
  <c r="L758" i="2"/>
  <c r="G703" i="2"/>
  <c r="L703" i="2" s="1"/>
  <c r="M703" i="2" s="1"/>
  <c r="H703" i="2"/>
  <c r="I703" i="2"/>
  <c r="J703" i="2" s="1"/>
  <c r="G801" i="2"/>
  <c r="H801" i="2"/>
  <c r="I801" i="2"/>
  <c r="J801" i="2"/>
  <c r="K801" i="2" s="1"/>
  <c r="L801" i="2"/>
  <c r="M801" i="2" s="1"/>
  <c r="G927" i="2"/>
  <c r="L927" i="2" s="1"/>
  <c r="H927" i="2"/>
  <c r="I927" i="2"/>
  <c r="G928" i="2"/>
  <c r="H928" i="2"/>
  <c r="I928" i="2"/>
  <c r="L928" i="2"/>
  <c r="G929" i="2"/>
  <c r="L929" i="2" s="1"/>
  <c r="H929" i="2"/>
  <c r="I929" i="2"/>
  <c r="G957" i="2"/>
  <c r="K957" i="2" s="1"/>
  <c r="H957" i="2"/>
  <c r="I957" i="2"/>
  <c r="J957" i="2"/>
  <c r="G967" i="2"/>
  <c r="L967" i="2" s="1"/>
  <c r="H967" i="2"/>
  <c r="J967" i="2" s="1"/>
  <c r="I967" i="2"/>
  <c r="G968" i="2"/>
  <c r="H968" i="2"/>
  <c r="J968" i="2" s="1"/>
  <c r="K968" i="2" s="1"/>
  <c r="I968" i="2"/>
  <c r="L968" i="2"/>
  <c r="G969" i="2"/>
  <c r="L969" i="2" s="1"/>
  <c r="H969" i="2"/>
  <c r="I969" i="2"/>
  <c r="J969" i="2" s="1"/>
  <c r="K969" i="2" s="1"/>
  <c r="G970" i="2"/>
  <c r="L970" i="2" s="1"/>
  <c r="M970" i="2" s="1"/>
  <c r="H970" i="2"/>
  <c r="J970" i="2" s="1"/>
  <c r="I970" i="2"/>
  <c r="G470" i="2"/>
  <c r="L470" i="2" s="1"/>
  <c r="H470" i="2"/>
  <c r="I470" i="2"/>
  <c r="G473" i="2"/>
  <c r="L473" i="2" s="1"/>
  <c r="H473" i="2"/>
  <c r="I473" i="2"/>
  <c r="G476" i="2"/>
  <c r="H476" i="2"/>
  <c r="I476" i="2"/>
  <c r="G581" i="2"/>
  <c r="L581" i="2" s="1"/>
  <c r="H581" i="2"/>
  <c r="J581" i="2" s="1"/>
  <c r="K581" i="2" s="1"/>
  <c r="I581" i="2"/>
  <c r="G296" i="2"/>
  <c r="L296" i="2" s="1"/>
  <c r="H296" i="2"/>
  <c r="I296" i="2"/>
  <c r="G922" i="2"/>
  <c r="H922" i="2"/>
  <c r="I922" i="2"/>
  <c r="L922" i="2"/>
  <c r="G930" i="2"/>
  <c r="L930" i="2" s="1"/>
  <c r="M930" i="2" s="1"/>
  <c r="H930" i="2"/>
  <c r="I930" i="2"/>
  <c r="J930" i="2" s="1"/>
  <c r="G949" i="2"/>
  <c r="H949" i="2"/>
  <c r="I949" i="2"/>
  <c r="J949" i="2" s="1"/>
  <c r="G958" i="2"/>
  <c r="L958" i="2" s="1"/>
  <c r="H958" i="2"/>
  <c r="J958" i="2" s="1"/>
  <c r="I958" i="2"/>
  <c r="G971" i="2"/>
  <c r="H971" i="2"/>
  <c r="J971" i="2" s="1"/>
  <c r="K971" i="2" s="1"/>
  <c r="I971" i="2"/>
  <c r="L971" i="2"/>
  <c r="G987" i="2"/>
  <c r="K987" i="2" s="1"/>
  <c r="H987" i="2"/>
  <c r="I987" i="2"/>
  <c r="J987" i="2" s="1"/>
  <c r="G275" i="2"/>
  <c r="L275" i="2" s="1"/>
  <c r="H275" i="2"/>
  <c r="J275" i="2" s="1"/>
  <c r="K275" i="2" s="1"/>
  <c r="I275" i="2"/>
  <c r="G382" i="2"/>
  <c r="L382" i="2" s="1"/>
  <c r="H382" i="2"/>
  <c r="J382" i="2" s="1"/>
  <c r="I382" i="2"/>
  <c r="G405" i="2"/>
  <c r="L405" i="2" s="1"/>
  <c r="H405" i="2"/>
  <c r="I405" i="2"/>
  <c r="G933" i="2"/>
  <c r="L933" i="2" s="1"/>
  <c r="H933" i="2"/>
  <c r="I933" i="2"/>
  <c r="G451" i="2"/>
  <c r="H451" i="2"/>
  <c r="J451" i="2" s="1"/>
  <c r="I451" i="2"/>
  <c r="G950" i="2"/>
  <c r="L950" i="2" s="1"/>
  <c r="H950" i="2"/>
  <c r="I950" i="2"/>
  <c r="G959" i="2"/>
  <c r="L959" i="2" s="1"/>
  <c r="H959" i="2"/>
  <c r="I959" i="2"/>
  <c r="G737" i="2"/>
  <c r="H737" i="2"/>
  <c r="I737" i="2"/>
  <c r="G520" i="2"/>
  <c r="L520" i="2" s="1"/>
  <c r="M520" i="2" s="1"/>
  <c r="H520" i="2"/>
  <c r="J520" i="2" s="1"/>
  <c r="I520" i="2"/>
  <c r="G994" i="2"/>
  <c r="L994" i="2" s="1"/>
  <c r="H994" i="2"/>
  <c r="I994" i="2"/>
  <c r="G544" i="2"/>
  <c r="H544" i="2"/>
  <c r="I544" i="2"/>
  <c r="L544" i="2"/>
  <c r="G553" i="2"/>
  <c r="L553" i="2" s="1"/>
  <c r="M553" i="2" s="1"/>
  <c r="H553" i="2"/>
  <c r="I553" i="2"/>
  <c r="J553" i="2" s="1"/>
  <c r="G556" i="2"/>
  <c r="H556" i="2"/>
  <c r="I556" i="2"/>
  <c r="J556" i="2"/>
  <c r="G557" i="2"/>
  <c r="L557" i="2" s="1"/>
  <c r="H557" i="2"/>
  <c r="J557" i="2" s="1"/>
  <c r="I557" i="2"/>
  <c r="G560" i="2"/>
  <c r="H560" i="2"/>
  <c r="J560" i="2" s="1"/>
  <c r="K560" i="2" s="1"/>
  <c r="I560" i="2"/>
  <c r="L560" i="2"/>
  <c r="G584" i="2"/>
  <c r="K584" i="2" s="1"/>
  <c r="H584" i="2"/>
  <c r="I584" i="2"/>
  <c r="J584" i="2" s="1"/>
  <c r="G592" i="2"/>
  <c r="L592" i="2" s="1"/>
  <c r="H592" i="2"/>
  <c r="J592" i="2" s="1"/>
  <c r="K592" i="2" s="1"/>
  <c r="I592" i="2"/>
  <c r="G595" i="2"/>
  <c r="L595" i="2" s="1"/>
  <c r="H595" i="2"/>
  <c r="J595" i="2" s="1"/>
  <c r="I595" i="2"/>
  <c r="G4" i="2"/>
  <c r="L4" i="2" s="1"/>
  <c r="H4" i="2"/>
  <c r="I4" i="2"/>
  <c r="G17" i="2"/>
  <c r="L17" i="2" s="1"/>
  <c r="H17" i="2"/>
  <c r="I17" i="2"/>
  <c r="J17" i="2" s="1"/>
  <c r="K17" i="2" s="1"/>
  <c r="G752" i="2"/>
  <c r="H752" i="2"/>
  <c r="J752" i="2" s="1"/>
  <c r="I752" i="2"/>
  <c r="G655" i="2"/>
  <c r="L655" i="2" s="1"/>
  <c r="H655" i="2"/>
  <c r="I655" i="2"/>
  <c r="G1010" i="2"/>
  <c r="L1010" i="2" s="1"/>
  <c r="H1010" i="2"/>
  <c r="I1010" i="2"/>
  <c r="G853" i="2"/>
  <c r="H853" i="2"/>
  <c r="I853" i="2"/>
  <c r="G863" i="2"/>
  <c r="L863" i="2" s="1"/>
  <c r="H863" i="2"/>
  <c r="J863" i="2" s="1"/>
  <c r="K863" i="2" s="1"/>
  <c r="I863" i="2"/>
  <c r="G865" i="2"/>
  <c r="L865" i="2" s="1"/>
  <c r="H865" i="2"/>
  <c r="I865" i="2"/>
  <c r="G32" i="2"/>
  <c r="H32" i="2"/>
  <c r="I32" i="2"/>
  <c r="L32" i="2"/>
  <c r="G50" i="2"/>
  <c r="L50" i="2" s="1"/>
  <c r="M50" i="2" s="1"/>
  <c r="H50" i="2"/>
  <c r="I50" i="2"/>
  <c r="J50" i="2" s="1"/>
  <c r="G884" i="2"/>
  <c r="H884" i="2"/>
  <c r="I884" i="2"/>
  <c r="J884" i="2" s="1"/>
  <c r="G759" i="2"/>
  <c r="L759" i="2" s="1"/>
  <c r="H759" i="2"/>
  <c r="J759" i="2" s="1"/>
  <c r="I759" i="2"/>
  <c r="G664" i="2"/>
  <c r="H664" i="2"/>
  <c r="J664" i="2" s="1"/>
  <c r="I664" i="2"/>
  <c r="L664" i="2"/>
  <c r="G25" i="2"/>
  <c r="K25" i="2" s="1"/>
  <c r="H25" i="2"/>
  <c r="I25" i="2"/>
  <c r="J25" i="2" s="1"/>
  <c r="G909" i="2"/>
  <c r="L909" i="2" s="1"/>
  <c r="H909" i="2"/>
  <c r="J909" i="2" s="1"/>
  <c r="K909" i="2" s="1"/>
  <c r="I909" i="2"/>
  <c r="G806" i="2"/>
  <c r="L806" i="2" s="1"/>
  <c r="M806" i="2" s="1"/>
  <c r="H806" i="2"/>
  <c r="J806" i="2" s="1"/>
  <c r="I806" i="2"/>
  <c r="G809" i="2"/>
  <c r="L809" i="2" s="1"/>
  <c r="H809" i="2"/>
  <c r="I809" i="2"/>
  <c r="G811" i="2"/>
  <c r="L811" i="2" s="1"/>
  <c r="H811" i="2"/>
  <c r="I811" i="2"/>
  <c r="G813" i="2"/>
  <c r="H813" i="2"/>
  <c r="J813" i="2" s="1"/>
  <c r="I813" i="2"/>
  <c r="G815" i="2"/>
  <c r="L815" i="2" s="1"/>
  <c r="H815" i="2"/>
  <c r="I815" i="2"/>
  <c r="G817" i="2"/>
  <c r="H817" i="2"/>
  <c r="I817" i="2"/>
  <c r="G820" i="2"/>
  <c r="H820" i="2"/>
  <c r="I820" i="2"/>
  <c r="G822" i="2"/>
  <c r="L822" i="2" s="1"/>
  <c r="H822" i="2"/>
  <c r="J822" i="2" s="1"/>
  <c r="K822" i="2" s="1"/>
  <c r="I822" i="2"/>
  <c r="G829" i="2"/>
  <c r="L829" i="2" s="1"/>
  <c r="H829" i="2"/>
  <c r="I829" i="2"/>
  <c r="G831" i="2"/>
  <c r="H831" i="2"/>
  <c r="I831" i="2"/>
  <c r="L831" i="2"/>
  <c r="G468" i="2"/>
  <c r="L468" i="2" s="1"/>
  <c r="M468" i="2" s="1"/>
  <c r="H468" i="2"/>
  <c r="I468" i="2"/>
  <c r="J468" i="2" s="1"/>
  <c r="G847" i="2"/>
  <c r="H847" i="2"/>
  <c r="I847" i="2"/>
  <c r="J847" i="2"/>
  <c r="G851" i="2"/>
  <c r="L851" i="2" s="1"/>
  <c r="H851" i="2"/>
  <c r="I851" i="2"/>
  <c r="G976" i="2"/>
  <c r="H976" i="2"/>
  <c r="J976" i="2" s="1"/>
  <c r="I976" i="2"/>
  <c r="L976" i="2"/>
  <c r="G903" i="2"/>
  <c r="H903" i="2"/>
  <c r="I903" i="2"/>
  <c r="J903" i="2" s="1"/>
  <c r="G907" i="2"/>
  <c r="L907" i="2" s="1"/>
  <c r="H907" i="2"/>
  <c r="I907" i="2"/>
  <c r="J907" i="2" s="1"/>
  <c r="K907" i="2" s="1"/>
  <c r="G273" i="2"/>
  <c r="L273" i="2" s="1"/>
  <c r="H273" i="2"/>
  <c r="J273" i="2" s="1"/>
  <c r="K273" i="2" s="1"/>
  <c r="I273" i="2"/>
  <c r="G873" i="2"/>
  <c r="H873" i="2"/>
  <c r="I873" i="2"/>
  <c r="L873" i="2"/>
  <c r="G276" i="2"/>
  <c r="L276" i="2" s="1"/>
  <c r="H276" i="2"/>
  <c r="I276" i="2"/>
  <c r="G291" i="2"/>
  <c r="L291" i="2" s="1"/>
  <c r="H291" i="2"/>
  <c r="I291" i="2"/>
  <c r="J291" i="2" s="1"/>
  <c r="G297" i="2"/>
  <c r="L297" i="2" s="1"/>
  <c r="H297" i="2"/>
  <c r="I297" i="2"/>
  <c r="G810" i="2"/>
  <c r="H810" i="2"/>
  <c r="I810" i="2"/>
  <c r="L810" i="2"/>
  <c r="G812" i="2"/>
  <c r="H812" i="2"/>
  <c r="I812" i="2"/>
  <c r="J812" i="2" s="1"/>
  <c r="G814" i="2"/>
  <c r="L814" i="2" s="1"/>
  <c r="H814" i="2"/>
  <c r="I814" i="2"/>
  <c r="J814" i="2"/>
  <c r="K814" i="2" s="1"/>
  <c r="G816" i="2"/>
  <c r="L816" i="2" s="1"/>
  <c r="H816" i="2"/>
  <c r="J816" i="2" s="1"/>
  <c r="K816" i="2" s="1"/>
  <c r="I816" i="2"/>
  <c r="G392" i="2"/>
  <c r="H392" i="2"/>
  <c r="I392" i="2"/>
  <c r="L392" i="2"/>
  <c r="G394" i="2"/>
  <c r="L394" i="2" s="1"/>
  <c r="H394" i="2"/>
  <c r="I394" i="2"/>
  <c r="G395" i="2"/>
  <c r="H395" i="2"/>
  <c r="I395" i="2"/>
  <c r="J395" i="2"/>
  <c r="L395" i="2"/>
  <c r="M395" i="2" s="1"/>
  <c r="G396" i="2"/>
  <c r="L396" i="2" s="1"/>
  <c r="H396" i="2"/>
  <c r="J396" i="2" s="1"/>
  <c r="I396" i="2"/>
  <c r="G397" i="2"/>
  <c r="H397" i="2"/>
  <c r="J397" i="2" s="1"/>
  <c r="I397" i="2"/>
  <c r="L397" i="2"/>
  <c r="G398" i="2"/>
  <c r="H398" i="2"/>
  <c r="I398" i="2"/>
  <c r="J398" i="2" s="1"/>
  <c r="G399" i="2"/>
  <c r="L399" i="2" s="1"/>
  <c r="H399" i="2"/>
  <c r="J399" i="2" s="1"/>
  <c r="K399" i="2" s="1"/>
  <c r="I399" i="2"/>
  <c r="G422" i="2"/>
  <c r="L422" i="2" s="1"/>
  <c r="H422" i="2"/>
  <c r="J422" i="2" s="1"/>
  <c r="I422" i="2"/>
  <c r="G427" i="2"/>
  <c r="L427" i="2" s="1"/>
  <c r="H427" i="2"/>
  <c r="I427" i="2"/>
  <c r="G432" i="2"/>
  <c r="L432" i="2" s="1"/>
  <c r="H432" i="2"/>
  <c r="I432" i="2"/>
  <c r="J432" i="2" s="1"/>
  <c r="K432" i="2" s="1"/>
  <c r="G437" i="2"/>
  <c r="H437" i="2"/>
  <c r="J437" i="2" s="1"/>
  <c r="I437" i="2"/>
  <c r="L437" i="2"/>
  <c r="G442" i="2"/>
  <c r="L442" i="2" s="1"/>
  <c r="H442" i="2"/>
  <c r="J442" i="2" s="1"/>
  <c r="I442" i="2"/>
  <c r="G821" i="2"/>
  <c r="L821" i="2" s="1"/>
  <c r="M821" i="2" s="1"/>
  <c r="H821" i="2"/>
  <c r="J821" i="2" s="1"/>
  <c r="I821" i="2"/>
  <c r="G823" i="2"/>
  <c r="H823" i="2"/>
  <c r="I823" i="2"/>
  <c r="J823" i="2" s="1"/>
  <c r="G951" i="2"/>
  <c r="L951" i="2" s="1"/>
  <c r="M951" i="2" s="1"/>
  <c r="H951" i="2"/>
  <c r="J951" i="2" s="1"/>
  <c r="I951" i="2"/>
  <c r="G960" i="2"/>
  <c r="L960" i="2" s="1"/>
  <c r="H960" i="2"/>
  <c r="J960" i="2" s="1"/>
  <c r="I960" i="2"/>
  <c r="G827" i="2"/>
  <c r="L827" i="2" s="1"/>
  <c r="M827" i="2" s="1"/>
  <c r="H827" i="2"/>
  <c r="J827" i="2" s="1"/>
  <c r="I827" i="2"/>
  <c r="G828" i="2"/>
  <c r="L828" i="2" s="1"/>
  <c r="H828" i="2"/>
  <c r="I828" i="2"/>
  <c r="J828" i="2" s="1"/>
  <c r="K828" i="2" s="1"/>
  <c r="G456" i="2"/>
  <c r="H456" i="2"/>
  <c r="J456" i="2" s="1"/>
  <c r="I456" i="2"/>
  <c r="L456" i="2"/>
  <c r="G830" i="2"/>
  <c r="L830" i="2" s="1"/>
  <c r="H830" i="2"/>
  <c r="I830" i="2"/>
  <c r="G459" i="2"/>
  <c r="L459" i="2" s="1"/>
  <c r="H459" i="2"/>
  <c r="J459" i="2" s="1"/>
  <c r="I459" i="2"/>
  <c r="G464" i="2"/>
  <c r="H464" i="2"/>
  <c r="I464" i="2"/>
  <c r="J464" i="2" s="1"/>
  <c r="G481" i="2"/>
  <c r="L481" i="2" s="1"/>
  <c r="H481" i="2"/>
  <c r="I481" i="2"/>
  <c r="G486" i="2"/>
  <c r="L486" i="2" s="1"/>
  <c r="H486" i="2"/>
  <c r="I486" i="2"/>
  <c r="G490" i="2"/>
  <c r="L490" i="2" s="1"/>
  <c r="H490" i="2"/>
  <c r="I490" i="2"/>
  <c r="J490" i="2"/>
  <c r="K490" i="2" s="1"/>
  <c r="G494" i="2"/>
  <c r="L494" i="2" s="1"/>
  <c r="H494" i="2"/>
  <c r="I494" i="2"/>
  <c r="J494" i="2" s="1"/>
  <c r="G498" i="2"/>
  <c r="H498" i="2"/>
  <c r="I498" i="2"/>
  <c r="J498" i="2" s="1"/>
  <c r="G572" i="2"/>
  <c r="L572" i="2" s="1"/>
  <c r="H572" i="2"/>
  <c r="I572" i="2"/>
  <c r="G599" i="2"/>
  <c r="H599" i="2"/>
  <c r="I599" i="2"/>
  <c r="L599" i="2"/>
  <c r="G610" i="2"/>
  <c r="H610" i="2"/>
  <c r="I610" i="2"/>
  <c r="J610" i="2"/>
  <c r="G848" i="2"/>
  <c r="L848" i="2" s="1"/>
  <c r="H848" i="2"/>
  <c r="J848" i="2" s="1"/>
  <c r="K848" i="2" s="1"/>
  <c r="I848" i="2"/>
  <c r="G852" i="2"/>
  <c r="H852" i="2"/>
  <c r="J852" i="2" s="1"/>
  <c r="I852" i="2"/>
  <c r="G874" i="2"/>
  <c r="H874" i="2"/>
  <c r="I874" i="2"/>
  <c r="J874" i="2"/>
  <c r="K874" i="2" s="1"/>
  <c r="L874" i="2"/>
  <c r="G784" i="2"/>
  <c r="L784" i="2" s="1"/>
  <c r="H784" i="2"/>
  <c r="I784" i="2"/>
  <c r="G704" i="2"/>
  <c r="H704" i="2"/>
  <c r="I704" i="2"/>
  <c r="J704" i="2"/>
  <c r="G706" i="2"/>
  <c r="L706" i="2" s="1"/>
  <c r="H706" i="2"/>
  <c r="I706" i="2"/>
  <c r="G380" i="2"/>
  <c r="H380" i="2"/>
  <c r="I380" i="2"/>
  <c r="L380" i="2"/>
  <c r="G460" i="2"/>
  <c r="H460" i="2"/>
  <c r="J460" i="2" s="1"/>
  <c r="I460" i="2"/>
  <c r="G518" i="2"/>
  <c r="L518" i="2" s="1"/>
  <c r="H518" i="2"/>
  <c r="J518" i="2" s="1"/>
  <c r="K518" i="2" s="1"/>
  <c r="I518" i="2"/>
  <c r="G600" i="2"/>
  <c r="H600" i="2"/>
  <c r="J600" i="2" s="1"/>
  <c r="I600" i="2"/>
  <c r="G606" i="2"/>
  <c r="L606" i="2" s="1"/>
  <c r="M606" i="2" s="1"/>
  <c r="H606" i="2"/>
  <c r="I606" i="2"/>
  <c r="J606" i="2"/>
  <c r="G612" i="2"/>
  <c r="L612" i="2" s="1"/>
  <c r="H612" i="2"/>
  <c r="I612" i="2"/>
  <c r="G838" i="2"/>
  <c r="H838" i="2"/>
  <c r="I838" i="2"/>
  <c r="J838" i="2"/>
  <c r="G845" i="2"/>
  <c r="L845" i="2" s="1"/>
  <c r="H845" i="2"/>
  <c r="I845" i="2"/>
  <c r="G846" i="2"/>
  <c r="L846" i="2" s="1"/>
  <c r="H846" i="2"/>
  <c r="I846" i="2"/>
  <c r="G1005" i="2"/>
  <c r="H1005" i="2"/>
  <c r="I1005" i="2"/>
  <c r="G1007" i="2"/>
  <c r="L1007" i="2" s="1"/>
  <c r="H1007" i="2"/>
  <c r="I1007" i="2"/>
  <c r="J1007" i="2"/>
  <c r="G870" i="2"/>
  <c r="H870" i="2"/>
  <c r="J870" i="2" s="1"/>
  <c r="K870" i="2" s="1"/>
  <c r="I870" i="2"/>
  <c r="L870" i="2"/>
  <c r="G678" i="2"/>
  <c r="L678" i="2" s="1"/>
  <c r="H678" i="2"/>
  <c r="I678" i="2"/>
  <c r="G1011" i="2"/>
  <c r="L1011" i="2" s="1"/>
  <c r="H1011" i="2"/>
  <c r="I1011" i="2"/>
  <c r="J1011" i="2" s="1"/>
  <c r="K1011" i="2" s="1"/>
  <c r="G800" i="2"/>
  <c r="L800" i="2" s="1"/>
  <c r="H800" i="2"/>
  <c r="J800" i="2" s="1"/>
  <c r="K800" i="2" s="1"/>
  <c r="I800" i="2"/>
  <c r="G760" i="2"/>
  <c r="H760" i="2"/>
  <c r="J760" i="2" s="1"/>
  <c r="K760" i="2" s="1"/>
  <c r="I760" i="2"/>
  <c r="L760" i="2"/>
  <c r="G36" i="2"/>
  <c r="L36" i="2" s="1"/>
  <c r="H36" i="2"/>
  <c r="I36" i="2"/>
  <c r="G51" i="2"/>
  <c r="L51" i="2" s="1"/>
  <c r="H51" i="2"/>
  <c r="I51" i="2"/>
  <c r="J51" i="2" s="1"/>
  <c r="G118" i="2"/>
  <c r="L118" i="2" s="1"/>
  <c r="H118" i="2"/>
  <c r="J118" i="2" s="1"/>
  <c r="K118" i="2" s="1"/>
  <c r="I118" i="2"/>
  <c r="G167" i="2"/>
  <c r="H167" i="2"/>
  <c r="I167" i="2"/>
  <c r="L167" i="2"/>
  <c r="G221" i="2"/>
  <c r="L221" i="2" s="1"/>
  <c r="H221" i="2"/>
  <c r="I221" i="2"/>
  <c r="G245" i="2"/>
  <c r="L245" i="2" s="1"/>
  <c r="H245" i="2"/>
  <c r="I245" i="2"/>
  <c r="J245" i="2" s="1"/>
  <c r="G250" i="2"/>
  <c r="L250" i="2" s="1"/>
  <c r="H250" i="2"/>
  <c r="J250" i="2" s="1"/>
  <c r="K250" i="2" s="1"/>
  <c r="I250" i="2"/>
  <c r="G23" i="2"/>
  <c r="H23" i="2"/>
  <c r="I23" i="2"/>
  <c r="L23" i="2"/>
  <c r="G24" i="2"/>
  <c r="L24" i="2" s="1"/>
  <c r="H24" i="2"/>
  <c r="I24" i="2"/>
  <c r="G253" i="2"/>
  <c r="L253" i="2" s="1"/>
  <c r="H253" i="2"/>
  <c r="I253" i="2"/>
  <c r="G257" i="2"/>
  <c r="L257" i="2" s="1"/>
  <c r="H257" i="2"/>
  <c r="J257" i="2" s="1"/>
  <c r="K257" i="2" s="1"/>
  <c r="I257" i="2"/>
  <c r="G258" i="2"/>
  <c r="H258" i="2"/>
  <c r="I258" i="2"/>
  <c r="L258" i="2"/>
  <c r="G260" i="2"/>
  <c r="L260" i="2" s="1"/>
  <c r="H260" i="2"/>
  <c r="I260" i="2"/>
  <c r="G261" i="2"/>
  <c r="L261" i="2" s="1"/>
  <c r="H261" i="2"/>
  <c r="I261" i="2"/>
  <c r="J261" i="2" s="1"/>
  <c r="G263" i="2"/>
  <c r="L263" i="2" s="1"/>
  <c r="H263" i="2"/>
  <c r="J263" i="2" s="1"/>
  <c r="K263" i="2" s="1"/>
  <c r="I263" i="2"/>
  <c r="G264" i="2"/>
  <c r="H264" i="2"/>
  <c r="I264" i="2"/>
  <c r="L264" i="2"/>
  <c r="G265" i="2"/>
  <c r="L265" i="2" s="1"/>
  <c r="H265" i="2"/>
  <c r="I265" i="2"/>
  <c r="G266" i="2"/>
  <c r="L266" i="2" s="1"/>
  <c r="H266" i="2"/>
  <c r="I266" i="2"/>
  <c r="G941" i="2"/>
  <c r="L941" i="2" s="1"/>
  <c r="H941" i="2"/>
  <c r="J941" i="2" s="1"/>
  <c r="K941" i="2" s="1"/>
  <c r="I941" i="2"/>
  <c r="G561" i="2"/>
  <c r="H561" i="2"/>
  <c r="J561" i="2" s="1"/>
  <c r="K561" i="2" s="1"/>
  <c r="I561" i="2"/>
  <c r="L561" i="2"/>
  <c r="G996" i="2"/>
  <c r="L996" i="2" s="1"/>
  <c r="H996" i="2"/>
  <c r="I996" i="2"/>
  <c r="J996" i="2" s="1"/>
  <c r="K996" i="2" s="1"/>
  <c r="G997" i="2"/>
  <c r="H997" i="2"/>
  <c r="J997" i="2" s="1"/>
  <c r="I997" i="2"/>
  <c r="G999" i="2"/>
  <c r="L999" i="2" s="1"/>
  <c r="H999" i="2"/>
  <c r="J999" i="2" s="1"/>
  <c r="K999" i="2" s="1"/>
  <c r="I999" i="2"/>
  <c r="G563" i="2"/>
  <c r="L563" i="2" s="1"/>
  <c r="H563" i="2"/>
  <c r="I563" i="2"/>
  <c r="G566" i="2"/>
  <c r="L566" i="2" s="1"/>
  <c r="H566" i="2"/>
  <c r="I566" i="2"/>
  <c r="J566" i="2" s="1"/>
  <c r="G1001" i="2"/>
  <c r="L1001" i="2" s="1"/>
  <c r="H1001" i="2"/>
  <c r="J1001" i="2" s="1"/>
  <c r="I1001" i="2"/>
  <c r="G567" i="2"/>
  <c r="L567" i="2" s="1"/>
  <c r="H567" i="2"/>
  <c r="J567" i="2" s="1"/>
  <c r="I567" i="2"/>
  <c r="G747" i="2"/>
  <c r="H747" i="2"/>
  <c r="I747" i="2"/>
  <c r="G569" i="2"/>
  <c r="L569" i="2" s="1"/>
  <c r="H569" i="2"/>
  <c r="J569" i="2" s="1"/>
  <c r="I569" i="2"/>
  <c r="G573" i="2"/>
  <c r="L573" i="2" s="1"/>
  <c r="H573" i="2"/>
  <c r="I573" i="2"/>
  <c r="G576" i="2"/>
  <c r="L576" i="2" s="1"/>
  <c r="H576" i="2"/>
  <c r="J576" i="2" s="1"/>
  <c r="I576" i="2"/>
  <c r="G579" i="2"/>
  <c r="L579" i="2" s="1"/>
  <c r="H579" i="2"/>
  <c r="J579" i="2" s="1"/>
  <c r="K579" i="2" s="1"/>
  <c r="I579" i="2"/>
  <c r="G582" i="2"/>
  <c r="H582" i="2"/>
  <c r="J582" i="2" s="1"/>
  <c r="I582" i="2"/>
  <c r="G585" i="2"/>
  <c r="L585" i="2" s="1"/>
  <c r="H585" i="2"/>
  <c r="J585" i="2" s="1"/>
  <c r="I585" i="2"/>
  <c r="G749" i="2"/>
  <c r="H749" i="2"/>
  <c r="I749" i="2"/>
  <c r="L749" i="2"/>
  <c r="G589" i="2"/>
  <c r="K589" i="2" s="1"/>
  <c r="H589" i="2"/>
  <c r="I589" i="2"/>
  <c r="J589" i="2" s="1"/>
  <c r="G590" i="2"/>
  <c r="H590" i="2"/>
  <c r="I590" i="2"/>
  <c r="J590" i="2"/>
  <c r="L590" i="2"/>
  <c r="G593" i="2"/>
  <c r="L593" i="2" s="1"/>
  <c r="M593" i="2" s="1"/>
  <c r="H593" i="2"/>
  <c r="I593" i="2"/>
  <c r="J593" i="2" s="1"/>
  <c r="G596" i="2"/>
  <c r="H596" i="2"/>
  <c r="I596" i="2"/>
  <c r="L596" i="2"/>
  <c r="G1003" i="2"/>
  <c r="H1003" i="2"/>
  <c r="J1003" i="2" s="1"/>
  <c r="K1003" i="2" s="1"/>
  <c r="I1003" i="2"/>
  <c r="L1003" i="2"/>
  <c r="G1004" i="2"/>
  <c r="H1004" i="2"/>
  <c r="I1004" i="2"/>
  <c r="J1004" i="2"/>
  <c r="G751" i="2"/>
  <c r="L751" i="2" s="1"/>
  <c r="H751" i="2"/>
  <c r="J751" i="2" s="1"/>
  <c r="I751" i="2"/>
  <c r="G1012" i="2"/>
  <c r="H1012" i="2"/>
  <c r="J1012" i="2" s="1"/>
  <c r="I1012" i="2"/>
  <c r="L1012" i="2"/>
  <c r="M1012" i="2" s="1"/>
  <c r="G246" i="2"/>
  <c r="K246" i="2" s="1"/>
  <c r="H246" i="2"/>
  <c r="I246" i="2"/>
  <c r="J246" i="2" s="1"/>
  <c r="G665" i="2"/>
  <c r="H665" i="2"/>
  <c r="J665" i="2" s="1"/>
  <c r="I665" i="2"/>
  <c r="L665" i="2"/>
  <c r="G1018" i="2"/>
  <c r="L1018" i="2" s="1"/>
  <c r="H1018" i="2"/>
  <c r="I1018" i="2"/>
  <c r="J1018" i="2" s="1"/>
  <c r="G1020" i="2"/>
  <c r="L1020" i="2" s="1"/>
  <c r="H1020" i="2"/>
  <c r="J1020" i="2" s="1"/>
  <c r="K1020" i="2" s="1"/>
  <c r="I1020" i="2"/>
  <c r="G667" i="2"/>
  <c r="L667" i="2" s="1"/>
  <c r="H667" i="2"/>
  <c r="I667" i="2"/>
  <c r="G26" i="2"/>
  <c r="H26" i="2"/>
  <c r="J26" i="2" s="1"/>
  <c r="I26" i="2"/>
  <c r="G27" i="2"/>
  <c r="L27" i="2" s="1"/>
  <c r="M27" i="2" s="1"/>
  <c r="H27" i="2"/>
  <c r="J27" i="2" s="1"/>
  <c r="I27" i="2"/>
  <c r="G669" i="2"/>
  <c r="L669" i="2" s="1"/>
  <c r="H669" i="2"/>
  <c r="I669" i="2"/>
  <c r="G671" i="2"/>
  <c r="H671" i="2"/>
  <c r="I671" i="2"/>
  <c r="G673" i="2"/>
  <c r="L673" i="2" s="1"/>
  <c r="H673" i="2"/>
  <c r="I673" i="2"/>
  <c r="J673" i="2" s="1"/>
  <c r="M673" i="2" s="1"/>
  <c r="G674" i="2"/>
  <c r="L674" i="2" s="1"/>
  <c r="H674" i="2"/>
  <c r="I674" i="2"/>
  <c r="G676" i="2"/>
  <c r="L676" i="2" s="1"/>
  <c r="H676" i="2"/>
  <c r="I676" i="2"/>
  <c r="G797" i="2"/>
  <c r="H797" i="2"/>
  <c r="I797" i="2"/>
  <c r="L797" i="2"/>
  <c r="G29" i="2"/>
  <c r="H29" i="2"/>
  <c r="J29" i="2" s="1"/>
  <c r="I29" i="2"/>
  <c r="G1023" i="2"/>
  <c r="H1023" i="2"/>
  <c r="J1023" i="2" s="1"/>
  <c r="I1023" i="2"/>
  <c r="G899" i="2"/>
  <c r="L899" i="2" s="1"/>
  <c r="H899" i="2"/>
  <c r="I899" i="2"/>
  <c r="G901" i="2"/>
  <c r="H901" i="2"/>
  <c r="J901" i="2" s="1"/>
  <c r="I901" i="2"/>
  <c r="G270" i="2"/>
  <c r="H270" i="2"/>
  <c r="J270" i="2" s="1"/>
  <c r="I270" i="2"/>
  <c r="L270" i="2"/>
  <c r="G905" i="2"/>
  <c r="K905" i="2" s="1"/>
  <c r="H905" i="2"/>
  <c r="I905" i="2"/>
  <c r="J905" i="2" s="1"/>
  <c r="G798" i="2"/>
  <c r="L798" i="2" s="1"/>
  <c r="M798" i="2" s="1"/>
  <c r="H798" i="2"/>
  <c r="J798" i="2" s="1"/>
  <c r="K798" i="2" s="1"/>
  <c r="I798" i="2"/>
  <c r="G799" i="2"/>
  <c r="L799" i="2" s="1"/>
  <c r="H799" i="2"/>
  <c r="J799" i="2" s="1"/>
  <c r="K799" i="2" s="1"/>
  <c r="I799" i="2"/>
  <c r="G519" i="2"/>
  <c r="H519" i="2"/>
  <c r="J519" i="2" s="1"/>
  <c r="I519" i="2"/>
  <c r="G37" i="2"/>
  <c r="L37" i="2" s="1"/>
  <c r="H37" i="2"/>
  <c r="J37" i="2" s="1"/>
  <c r="I37" i="2"/>
  <c r="G52" i="2"/>
  <c r="L52" i="2" s="1"/>
  <c r="H52" i="2"/>
  <c r="I52" i="2"/>
  <c r="G67" i="2"/>
  <c r="H67" i="2"/>
  <c r="I67" i="2"/>
  <c r="J67" i="2" s="1"/>
  <c r="G77" i="2"/>
  <c r="L77" i="2" s="1"/>
  <c r="H77" i="2"/>
  <c r="J77" i="2" s="1"/>
  <c r="M77" i="2" s="1"/>
  <c r="I77" i="2"/>
  <c r="G91" i="2"/>
  <c r="H91" i="2"/>
  <c r="I91" i="2"/>
  <c r="J91" i="2" s="1"/>
  <c r="G96" i="2"/>
  <c r="L96" i="2" s="1"/>
  <c r="H96" i="2"/>
  <c r="J96" i="2" s="1"/>
  <c r="K96" i="2" s="1"/>
  <c r="I96" i="2"/>
  <c r="G97" i="2"/>
  <c r="H97" i="2"/>
  <c r="I97" i="2"/>
  <c r="L97" i="2"/>
  <c r="G103" i="2"/>
  <c r="H103" i="2"/>
  <c r="J103" i="2" s="1"/>
  <c r="I103" i="2"/>
  <c r="G113" i="2"/>
  <c r="L113" i="2" s="1"/>
  <c r="H113" i="2"/>
  <c r="I113" i="2"/>
  <c r="G119" i="2"/>
  <c r="L119" i="2" s="1"/>
  <c r="H119" i="2"/>
  <c r="I119" i="2"/>
  <c r="G130" i="2"/>
  <c r="H130" i="2"/>
  <c r="I130" i="2"/>
  <c r="J130" i="2" s="1"/>
  <c r="G138" i="2"/>
  <c r="H138" i="2"/>
  <c r="J138" i="2" s="1"/>
  <c r="I138" i="2"/>
  <c r="G148" i="2"/>
  <c r="L148" i="2" s="1"/>
  <c r="H148" i="2"/>
  <c r="I148" i="2"/>
  <c r="G157" i="2"/>
  <c r="L157" i="2" s="1"/>
  <c r="M157" i="2" s="1"/>
  <c r="H157" i="2"/>
  <c r="J157" i="2" s="1"/>
  <c r="K157" i="2" s="1"/>
  <c r="I157" i="2"/>
  <c r="G168" i="2"/>
  <c r="L168" i="2" s="1"/>
  <c r="H168" i="2"/>
  <c r="J168" i="2" s="1"/>
  <c r="I168" i="2"/>
  <c r="G178" i="2"/>
  <c r="H178" i="2"/>
  <c r="J178" i="2" s="1"/>
  <c r="I178" i="2"/>
  <c r="G180" i="2"/>
  <c r="L180" i="2" s="1"/>
  <c r="H180" i="2"/>
  <c r="J180" i="2" s="1"/>
  <c r="I180" i="2"/>
  <c r="G181" i="2"/>
  <c r="H181" i="2"/>
  <c r="J181" i="2" s="1"/>
  <c r="K181" i="2" s="1"/>
  <c r="I181" i="2"/>
  <c r="L181" i="2"/>
  <c r="G184" i="2"/>
  <c r="L184" i="2" s="1"/>
  <c r="H184" i="2"/>
  <c r="I184" i="2"/>
  <c r="G185" i="2"/>
  <c r="H185" i="2"/>
  <c r="I185" i="2"/>
  <c r="L185" i="2"/>
  <c r="G187" i="2"/>
  <c r="L187" i="2" s="1"/>
  <c r="M187" i="2" s="1"/>
  <c r="H187" i="2"/>
  <c r="I187" i="2"/>
  <c r="J187" i="2" s="1"/>
  <c r="G188" i="2"/>
  <c r="H188" i="2"/>
  <c r="J188" i="2" s="1"/>
  <c r="I188" i="2"/>
  <c r="G190" i="2"/>
  <c r="H190" i="2"/>
  <c r="J190" i="2" s="1"/>
  <c r="I190" i="2"/>
  <c r="G192" i="2"/>
  <c r="L192" i="2" s="1"/>
  <c r="H192" i="2"/>
  <c r="J192" i="2" s="1"/>
  <c r="I192" i="2"/>
  <c r="G194" i="2"/>
  <c r="L194" i="2" s="1"/>
  <c r="H194" i="2"/>
  <c r="J194" i="2" s="1"/>
  <c r="I194" i="2"/>
  <c r="G197" i="2"/>
  <c r="L197" i="2" s="1"/>
  <c r="H197" i="2"/>
  <c r="I197" i="2"/>
  <c r="J197" i="2" s="1"/>
  <c r="G198" i="2"/>
  <c r="H198" i="2"/>
  <c r="I198" i="2"/>
  <c r="L198" i="2"/>
  <c r="G68" i="2"/>
  <c r="L68" i="2" s="1"/>
  <c r="M68" i="2" s="1"/>
  <c r="H68" i="2"/>
  <c r="J68" i="2" s="1"/>
  <c r="K68" i="2" s="1"/>
  <c r="I68" i="2"/>
  <c r="G78" i="2"/>
  <c r="H78" i="2"/>
  <c r="I78" i="2"/>
  <c r="J78" i="2" s="1"/>
  <c r="G92" i="2"/>
  <c r="L92" i="2" s="1"/>
  <c r="H92" i="2"/>
  <c r="J92" i="2" s="1"/>
  <c r="I92" i="2"/>
  <c r="G98" i="2"/>
  <c r="H98" i="2"/>
  <c r="I98" i="2"/>
  <c r="G104" i="2"/>
  <c r="L104" i="2" s="1"/>
  <c r="H104" i="2"/>
  <c r="I104" i="2"/>
  <c r="G114" i="2"/>
  <c r="L114" i="2" s="1"/>
  <c r="H114" i="2"/>
  <c r="I114" i="2"/>
  <c r="G120" i="2"/>
  <c r="H120" i="2"/>
  <c r="J120" i="2" s="1"/>
  <c r="I120" i="2"/>
  <c r="G131" i="2"/>
  <c r="K131" i="2" s="1"/>
  <c r="H131" i="2"/>
  <c r="J131" i="2" s="1"/>
  <c r="I131" i="2"/>
  <c r="L131" i="2"/>
  <c r="M131" i="2" s="1"/>
  <c r="G139" i="2"/>
  <c r="L139" i="2" s="1"/>
  <c r="H139" i="2"/>
  <c r="I139" i="2"/>
  <c r="G149" i="2"/>
  <c r="L149" i="2" s="1"/>
  <c r="H149" i="2"/>
  <c r="I149" i="2"/>
  <c r="G158" i="2"/>
  <c r="K158" i="2" s="1"/>
  <c r="H158" i="2"/>
  <c r="J158" i="2" s="1"/>
  <c r="I158" i="2"/>
  <c r="G38" i="2"/>
  <c r="L38" i="2" s="1"/>
  <c r="M38" i="2" s="1"/>
  <c r="H38" i="2"/>
  <c r="J38" i="2" s="1"/>
  <c r="I38" i="2"/>
  <c r="G53" i="2"/>
  <c r="L53" i="2" s="1"/>
  <c r="M53" i="2" s="1"/>
  <c r="H53" i="2"/>
  <c r="J53" i="2" s="1"/>
  <c r="I53" i="2"/>
  <c r="G69" i="2"/>
  <c r="L69" i="2" s="1"/>
  <c r="H69" i="2"/>
  <c r="J69" i="2" s="1"/>
  <c r="I69" i="2"/>
  <c r="G93" i="2"/>
  <c r="L93" i="2" s="1"/>
  <c r="H93" i="2"/>
  <c r="I93" i="2"/>
  <c r="G99" i="2"/>
  <c r="L99" i="2" s="1"/>
  <c r="H99" i="2"/>
  <c r="J99" i="2" s="1"/>
  <c r="K99" i="2" s="1"/>
  <c r="I99" i="2"/>
  <c r="G105" i="2"/>
  <c r="H105" i="2"/>
  <c r="J105" i="2" s="1"/>
  <c r="I105" i="2"/>
  <c r="L105" i="2"/>
  <c r="M105" i="2" s="1"/>
  <c r="G115" i="2"/>
  <c r="K115" i="2" s="1"/>
  <c r="H115" i="2"/>
  <c r="J115" i="2" s="1"/>
  <c r="I115" i="2"/>
  <c r="G121" i="2"/>
  <c r="L121" i="2" s="1"/>
  <c r="H121" i="2"/>
  <c r="I121" i="2"/>
  <c r="J121" i="2"/>
  <c r="K121" i="2"/>
  <c r="G132" i="2"/>
  <c r="H132" i="2"/>
  <c r="I132" i="2"/>
  <c r="G140" i="2"/>
  <c r="H140" i="2"/>
  <c r="I140" i="2"/>
  <c r="L140" i="2"/>
  <c r="G150" i="2"/>
  <c r="L150" i="2" s="1"/>
  <c r="H150" i="2"/>
  <c r="I150" i="2"/>
  <c r="G159" i="2"/>
  <c r="H159" i="2"/>
  <c r="J159" i="2" s="1"/>
  <c r="I159" i="2"/>
  <c r="G39" i="2"/>
  <c r="H39" i="2"/>
  <c r="J39" i="2" s="1"/>
  <c r="I39" i="2"/>
  <c r="G54" i="2"/>
  <c r="L54" i="2" s="1"/>
  <c r="H54" i="2"/>
  <c r="I54" i="2"/>
  <c r="G65" i="2"/>
  <c r="L65" i="2" s="1"/>
  <c r="H65" i="2"/>
  <c r="I65" i="2"/>
  <c r="J65" i="2" s="1"/>
  <c r="K65" i="2" s="1"/>
  <c r="G70" i="2"/>
  <c r="H70" i="2"/>
  <c r="J70" i="2" s="1"/>
  <c r="I70" i="2"/>
  <c r="G79" i="2"/>
  <c r="H79" i="2"/>
  <c r="I79" i="2"/>
  <c r="L79" i="2"/>
  <c r="G86" i="2"/>
  <c r="L86" i="2" s="1"/>
  <c r="H86" i="2"/>
  <c r="J86" i="2" s="1"/>
  <c r="I86" i="2"/>
  <c r="G89" i="2"/>
  <c r="L89" i="2" s="1"/>
  <c r="H89" i="2"/>
  <c r="I89" i="2"/>
  <c r="G106" i="2"/>
  <c r="L106" i="2" s="1"/>
  <c r="H106" i="2"/>
  <c r="I106" i="2"/>
  <c r="J106" i="2" s="1"/>
  <c r="K106" i="2" s="1"/>
  <c r="G122" i="2"/>
  <c r="L122" i="2" s="1"/>
  <c r="H122" i="2"/>
  <c r="J122" i="2" s="1"/>
  <c r="K122" i="2" s="1"/>
  <c r="I122" i="2"/>
  <c r="G133" i="2"/>
  <c r="H133" i="2"/>
  <c r="J133" i="2" s="1"/>
  <c r="I133" i="2"/>
  <c r="L133" i="2"/>
  <c r="G141" i="2"/>
  <c r="H141" i="2"/>
  <c r="I141" i="2"/>
  <c r="J141" i="2" s="1"/>
  <c r="G151" i="2"/>
  <c r="L151" i="2" s="1"/>
  <c r="H151" i="2"/>
  <c r="I151" i="2"/>
  <c r="G160" i="2"/>
  <c r="H160" i="2"/>
  <c r="J160" i="2" s="1"/>
  <c r="I160" i="2"/>
  <c r="G169" i="2"/>
  <c r="H169" i="2"/>
  <c r="J169" i="2" s="1"/>
  <c r="I169" i="2"/>
  <c r="L169" i="2"/>
  <c r="G174" i="2"/>
  <c r="L174" i="2" s="1"/>
  <c r="H174" i="2"/>
  <c r="I174" i="2"/>
  <c r="G176" i="2"/>
  <c r="H176" i="2"/>
  <c r="J176" i="2" s="1"/>
  <c r="I176" i="2"/>
  <c r="G179" i="2"/>
  <c r="L179" i="2" s="1"/>
  <c r="H179" i="2"/>
  <c r="I179" i="2"/>
  <c r="G195" i="2"/>
  <c r="L195" i="2" s="1"/>
  <c r="H195" i="2"/>
  <c r="I195" i="2"/>
  <c r="G199" i="2"/>
  <c r="H199" i="2"/>
  <c r="J199" i="2" s="1"/>
  <c r="I199" i="2"/>
  <c r="G254" i="2"/>
  <c r="L254" i="2" s="1"/>
  <c r="H254" i="2"/>
  <c r="I254" i="2"/>
  <c r="G277" i="2"/>
  <c r="H277" i="2"/>
  <c r="I277" i="2"/>
  <c r="G312" i="2"/>
  <c r="L312" i="2" s="1"/>
  <c r="H312" i="2"/>
  <c r="I312" i="2"/>
  <c r="G314" i="2"/>
  <c r="L314" i="2" s="1"/>
  <c r="H314" i="2"/>
  <c r="I314" i="2"/>
  <c r="G319" i="2"/>
  <c r="H319" i="2"/>
  <c r="J319" i="2" s="1"/>
  <c r="I319" i="2"/>
  <c r="G322" i="2"/>
  <c r="L322" i="2" s="1"/>
  <c r="M322" i="2" s="1"/>
  <c r="H322" i="2"/>
  <c r="J322" i="2" s="1"/>
  <c r="I322" i="2"/>
  <c r="G328" i="2"/>
  <c r="H328" i="2"/>
  <c r="I328" i="2"/>
  <c r="L328" i="2"/>
  <c r="G30" i="2"/>
  <c r="H30" i="2"/>
  <c r="J30" i="2" s="1"/>
  <c r="I30" i="2"/>
  <c r="G341" i="2"/>
  <c r="L341" i="2" s="1"/>
  <c r="H341" i="2"/>
  <c r="I341" i="2"/>
  <c r="G347" i="2"/>
  <c r="H347" i="2"/>
  <c r="I347" i="2"/>
  <c r="G354" i="2"/>
  <c r="H354" i="2"/>
  <c r="I354" i="2"/>
  <c r="L354" i="2"/>
  <c r="G359" i="2"/>
  <c r="L359" i="2" s="1"/>
  <c r="H359" i="2"/>
  <c r="I359" i="2"/>
  <c r="G366" i="2"/>
  <c r="H366" i="2"/>
  <c r="I366" i="2"/>
  <c r="J366" i="2"/>
  <c r="L366" i="2"/>
  <c r="G372" i="2"/>
  <c r="L372" i="2" s="1"/>
  <c r="H372" i="2"/>
  <c r="J372" i="2" s="1"/>
  <c r="I372" i="2"/>
  <c r="G457" i="2"/>
  <c r="H457" i="2"/>
  <c r="I457" i="2"/>
  <c r="L457" i="2"/>
  <c r="G40" i="2"/>
  <c r="H40" i="2"/>
  <c r="I40" i="2"/>
  <c r="G71" i="2"/>
  <c r="L71" i="2" s="1"/>
  <c r="H71" i="2"/>
  <c r="J71" i="2" s="1"/>
  <c r="K71" i="2" s="1"/>
  <c r="I71" i="2"/>
  <c r="G80" i="2"/>
  <c r="H80" i="2"/>
  <c r="I80" i="2"/>
  <c r="G87" i="2"/>
  <c r="L87" i="2" s="1"/>
  <c r="H87" i="2"/>
  <c r="I87" i="2"/>
  <c r="G107" i="2"/>
  <c r="L107" i="2" s="1"/>
  <c r="H107" i="2"/>
  <c r="I107" i="2"/>
  <c r="J107" i="2" s="1"/>
  <c r="K107" i="2" s="1"/>
  <c r="G123" i="2"/>
  <c r="H123" i="2"/>
  <c r="J123" i="2" s="1"/>
  <c r="I123" i="2"/>
  <c r="G134" i="2"/>
  <c r="L134" i="2" s="1"/>
  <c r="H134" i="2"/>
  <c r="I134" i="2"/>
  <c r="G142" i="2"/>
  <c r="L142" i="2" s="1"/>
  <c r="H142" i="2"/>
  <c r="J142" i="2" s="1"/>
  <c r="I142" i="2"/>
  <c r="G152" i="2"/>
  <c r="H152" i="2"/>
  <c r="I152" i="2"/>
  <c r="J152" i="2" s="1"/>
  <c r="G161" i="2"/>
  <c r="L161" i="2" s="1"/>
  <c r="H161" i="2"/>
  <c r="I161" i="2"/>
  <c r="G170" i="2"/>
  <c r="H170" i="2"/>
  <c r="I170" i="2"/>
  <c r="G202" i="2"/>
  <c r="H202" i="2"/>
  <c r="I202" i="2"/>
  <c r="J202" i="2"/>
  <c r="K202" i="2" s="1"/>
  <c r="L202" i="2"/>
  <c r="G205" i="2"/>
  <c r="L205" i="2" s="1"/>
  <c r="H205" i="2"/>
  <c r="I205" i="2"/>
  <c r="J205" i="2" s="1"/>
  <c r="K205" i="2" s="1"/>
  <c r="G207" i="2"/>
  <c r="H207" i="2"/>
  <c r="I207" i="2"/>
  <c r="J207" i="2"/>
  <c r="L207" i="2"/>
  <c r="M207" i="2" s="1"/>
  <c r="G209" i="2"/>
  <c r="L209" i="2" s="1"/>
  <c r="H209" i="2"/>
  <c r="I209" i="2"/>
  <c r="G211" i="2"/>
  <c r="H211" i="2"/>
  <c r="I211" i="2"/>
  <c r="L211" i="2"/>
  <c r="G215" i="2"/>
  <c r="H215" i="2"/>
  <c r="I215" i="2"/>
  <c r="J215" i="2" s="1"/>
  <c r="G217" i="2"/>
  <c r="L217" i="2" s="1"/>
  <c r="H217" i="2"/>
  <c r="I217" i="2"/>
  <c r="G219" i="2"/>
  <c r="H219" i="2"/>
  <c r="I219" i="2"/>
  <c r="G222" i="2"/>
  <c r="L222" i="2" s="1"/>
  <c r="H222" i="2"/>
  <c r="I222" i="2"/>
  <c r="G226" i="2"/>
  <c r="L226" i="2" s="1"/>
  <c r="H226" i="2"/>
  <c r="I226" i="2"/>
  <c r="J226" i="2" s="1"/>
  <c r="K226" i="2" s="1"/>
  <c r="G228" i="2"/>
  <c r="L228" i="2" s="1"/>
  <c r="H228" i="2"/>
  <c r="I228" i="2"/>
  <c r="J228" i="2" s="1"/>
  <c r="K228" i="2" s="1"/>
  <c r="G242" i="2"/>
  <c r="L242" i="2" s="1"/>
  <c r="H242" i="2"/>
  <c r="I242" i="2"/>
  <c r="G247" i="2"/>
  <c r="L247" i="2" s="1"/>
  <c r="H247" i="2"/>
  <c r="J247" i="2" s="1"/>
  <c r="I247" i="2"/>
  <c r="G230" i="2"/>
  <c r="H230" i="2"/>
  <c r="I230" i="2"/>
  <c r="G238" i="2"/>
  <c r="H238" i="2"/>
  <c r="I238" i="2"/>
  <c r="J238" i="2"/>
  <c r="G240" i="2"/>
  <c r="L240" i="2" s="1"/>
  <c r="H240" i="2"/>
  <c r="I240" i="2"/>
  <c r="G383" i="2"/>
  <c r="H383" i="2"/>
  <c r="I383" i="2"/>
  <c r="J383" i="2"/>
  <c r="K383" i="2" s="1"/>
  <c r="L383" i="2"/>
  <c r="M383" i="2" s="1"/>
  <c r="G41" i="2"/>
  <c r="L41" i="2" s="1"/>
  <c r="H41" i="2"/>
  <c r="I41" i="2"/>
  <c r="J41" i="2" s="1"/>
  <c r="G55" i="2"/>
  <c r="H55" i="2"/>
  <c r="I55" i="2"/>
  <c r="J55" i="2"/>
  <c r="K55" i="2" s="1"/>
  <c r="L55" i="2"/>
  <c r="G72" i="2"/>
  <c r="H72" i="2"/>
  <c r="I72" i="2"/>
  <c r="G81" i="2"/>
  <c r="H81" i="2"/>
  <c r="I81" i="2"/>
  <c r="L81" i="2"/>
  <c r="G108" i="2"/>
  <c r="H108" i="2"/>
  <c r="I108" i="2"/>
  <c r="J108" i="2" s="1"/>
  <c r="G143" i="2"/>
  <c r="L143" i="2" s="1"/>
  <c r="H143" i="2"/>
  <c r="I143" i="2"/>
  <c r="G153" i="2"/>
  <c r="L153" i="2" s="1"/>
  <c r="H153" i="2"/>
  <c r="I153" i="2"/>
  <c r="G162" i="2"/>
  <c r="L162" i="2" s="1"/>
  <c r="H162" i="2"/>
  <c r="J162" i="2" s="1"/>
  <c r="K162" i="2" s="1"/>
  <c r="I162" i="2"/>
  <c r="G203" i="2"/>
  <c r="L203" i="2" s="1"/>
  <c r="H203" i="2"/>
  <c r="I203" i="2"/>
  <c r="J203" i="2"/>
  <c r="K203" i="2" s="1"/>
  <c r="G761" i="2"/>
  <c r="H761" i="2"/>
  <c r="I761" i="2"/>
  <c r="G762" i="2"/>
  <c r="H762" i="2"/>
  <c r="I762" i="2"/>
  <c r="L762" i="2"/>
  <c r="G278" i="2"/>
  <c r="L278" i="2" s="1"/>
  <c r="M278" i="2" s="1"/>
  <c r="H278" i="2"/>
  <c r="J278" i="2" s="1"/>
  <c r="I278" i="2"/>
  <c r="G56" i="2"/>
  <c r="H56" i="2"/>
  <c r="I56" i="2"/>
  <c r="J56" i="2" s="1"/>
  <c r="G730" i="2"/>
  <c r="L730" i="2" s="1"/>
  <c r="H730" i="2"/>
  <c r="J730" i="2" s="1"/>
  <c r="I730" i="2"/>
  <c r="G839" i="2"/>
  <c r="H839" i="2"/>
  <c r="I839" i="2"/>
  <c r="G57" i="2"/>
  <c r="H57" i="2"/>
  <c r="I57" i="2"/>
  <c r="L57" i="2"/>
  <c r="G82" i="2"/>
  <c r="L82" i="2" s="1"/>
  <c r="H82" i="2"/>
  <c r="I82" i="2"/>
  <c r="J82" i="2" s="1"/>
  <c r="G100" i="2"/>
  <c r="H100" i="2"/>
  <c r="J100" i="2" s="1"/>
  <c r="I100" i="2"/>
  <c r="G124" i="2"/>
  <c r="H124" i="2"/>
  <c r="I124" i="2"/>
  <c r="G171" i="2"/>
  <c r="H171" i="2"/>
  <c r="I171" i="2"/>
  <c r="J171" i="2" s="1"/>
  <c r="L171" i="2"/>
  <c r="M171" i="2" s="1"/>
  <c r="G231" i="2"/>
  <c r="L231" i="2" s="1"/>
  <c r="H231" i="2"/>
  <c r="I231" i="2"/>
  <c r="G244" i="2"/>
  <c r="H244" i="2"/>
  <c r="J244" i="2" s="1"/>
  <c r="I244" i="2"/>
  <c r="G42" i="2"/>
  <c r="H42" i="2"/>
  <c r="J42" i="2" s="1"/>
  <c r="I42" i="2"/>
  <c r="G43" i="2"/>
  <c r="H43" i="2"/>
  <c r="I43" i="2"/>
  <c r="J43" i="2" s="1"/>
  <c r="L43" i="2"/>
  <c r="G125" i="2"/>
  <c r="L125" i="2" s="1"/>
  <c r="H125" i="2"/>
  <c r="I125" i="2"/>
  <c r="J125" i="2" s="1"/>
  <c r="G305" i="2"/>
  <c r="H305" i="2"/>
  <c r="J305" i="2" s="1"/>
  <c r="I305" i="2"/>
  <c r="G923" i="2"/>
  <c r="H923" i="2"/>
  <c r="J923" i="2" s="1"/>
  <c r="I923" i="2"/>
  <c r="G824" i="2"/>
  <c r="L824" i="2" s="1"/>
  <c r="H824" i="2"/>
  <c r="I824" i="2"/>
  <c r="G163" i="2"/>
  <c r="L163" i="2" s="1"/>
  <c r="H163" i="2"/>
  <c r="I163" i="2"/>
  <c r="J163" i="2" s="1"/>
  <c r="G890" i="2"/>
  <c r="H890" i="2"/>
  <c r="I890" i="2"/>
  <c r="G892" i="2"/>
  <c r="H892" i="2"/>
  <c r="I892" i="2"/>
  <c r="G893" i="2"/>
  <c r="H893" i="2"/>
  <c r="I893" i="2"/>
  <c r="L893" i="2"/>
  <c r="G659" i="2"/>
  <c r="L659" i="2" s="1"/>
  <c r="H659" i="2"/>
  <c r="I659" i="2"/>
  <c r="G660" i="2"/>
  <c r="H660" i="2"/>
  <c r="I660" i="2"/>
  <c r="G661" i="2"/>
  <c r="H661" i="2"/>
  <c r="I661" i="2"/>
  <c r="G662" i="2"/>
  <c r="L662" i="2" s="1"/>
  <c r="M662" i="2" s="1"/>
  <c r="H662" i="2"/>
  <c r="I662" i="2"/>
  <c r="J662" i="2" s="1"/>
  <c r="G663" i="2"/>
  <c r="L663" i="2" s="1"/>
  <c r="H663" i="2"/>
  <c r="I663" i="2"/>
  <c r="J663" i="2" s="1"/>
  <c r="G894" i="2"/>
  <c r="K894" i="2" s="1"/>
  <c r="H894" i="2"/>
  <c r="J894" i="2" s="1"/>
  <c r="I894" i="2"/>
  <c r="G336" i="2"/>
  <c r="H336" i="2"/>
  <c r="I336" i="2"/>
  <c r="G428" i="2"/>
  <c r="H428" i="2"/>
  <c r="I428" i="2"/>
  <c r="J428" i="2" s="1"/>
  <c r="K428" i="2" s="1"/>
  <c r="L428" i="2"/>
  <c r="G433" i="2"/>
  <c r="L433" i="2" s="1"/>
  <c r="H433" i="2"/>
  <c r="I433" i="2"/>
  <c r="G438" i="2"/>
  <c r="H438" i="2"/>
  <c r="I438" i="2"/>
  <c r="G443" i="2"/>
  <c r="H443" i="2"/>
  <c r="I443" i="2"/>
  <c r="G452" i="2"/>
  <c r="L452" i="2" s="1"/>
  <c r="H452" i="2"/>
  <c r="I452" i="2"/>
  <c r="J452" i="2" s="1"/>
  <c r="G952" i="2"/>
  <c r="L952" i="2" s="1"/>
  <c r="H952" i="2"/>
  <c r="I952" i="2"/>
  <c r="J952" i="2" s="1"/>
  <c r="G731" i="2"/>
  <c r="H731" i="2"/>
  <c r="I731" i="2"/>
  <c r="G738" i="2"/>
  <c r="H738" i="2"/>
  <c r="I738" i="2"/>
  <c r="G279" i="2"/>
  <c r="L279" i="2" s="1"/>
  <c r="H279" i="2"/>
  <c r="I279" i="2"/>
  <c r="G732" i="2"/>
  <c r="H732" i="2"/>
  <c r="J732" i="2" s="1"/>
  <c r="K732" i="2" s="1"/>
  <c r="I732" i="2"/>
  <c r="L732" i="2"/>
  <c r="G689" i="2"/>
  <c r="H689" i="2"/>
  <c r="J689" i="2" s="1"/>
  <c r="I689" i="2"/>
  <c r="G690" i="2"/>
  <c r="L690" i="2" s="1"/>
  <c r="H690" i="2"/>
  <c r="I690" i="2"/>
  <c r="G691" i="2"/>
  <c r="H691" i="2"/>
  <c r="I691" i="2"/>
  <c r="G692" i="2"/>
  <c r="L692" i="2" s="1"/>
  <c r="H692" i="2"/>
  <c r="J692" i="2" s="1"/>
  <c r="I692" i="2"/>
  <c r="G693" i="2"/>
  <c r="L693" i="2" s="1"/>
  <c r="H693" i="2"/>
  <c r="J693" i="2" s="1"/>
  <c r="K693" i="2" s="1"/>
  <c r="I693" i="2"/>
  <c r="G694" i="2"/>
  <c r="H694" i="2"/>
  <c r="J694" i="2" s="1"/>
  <c r="I694" i="2"/>
  <c r="L694" i="2"/>
  <c r="G695" i="2"/>
  <c r="L695" i="2" s="1"/>
  <c r="H695" i="2"/>
  <c r="J695" i="2" s="1"/>
  <c r="I695" i="2"/>
  <c r="G696" i="2"/>
  <c r="H696" i="2"/>
  <c r="J696" i="2" s="1"/>
  <c r="I696" i="2"/>
  <c r="G697" i="2"/>
  <c r="H697" i="2"/>
  <c r="J697" i="2" s="1"/>
  <c r="I697" i="2"/>
  <c r="G698" i="2"/>
  <c r="H698" i="2"/>
  <c r="J698" i="2" s="1"/>
  <c r="K698" i="2" s="1"/>
  <c r="I698" i="2"/>
  <c r="L698" i="2"/>
  <c r="M698" i="2" s="1"/>
  <c r="G701" i="2"/>
  <c r="H701" i="2"/>
  <c r="I701" i="2"/>
  <c r="J701" i="2" s="1"/>
  <c r="L701" i="2"/>
  <c r="G702" i="2"/>
  <c r="L702" i="2" s="1"/>
  <c r="M702" i="2" s="1"/>
  <c r="H702" i="2"/>
  <c r="I702" i="2"/>
  <c r="J702" i="2"/>
  <c r="K702" i="2" s="1"/>
  <c r="G871" i="2"/>
  <c r="L871" i="2" s="1"/>
  <c r="H871" i="2"/>
  <c r="I871" i="2"/>
  <c r="G875" i="2"/>
  <c r="L875" i="2" s="1"/>
  <c r="H875" i="2"/>
  <c r="I875" i="2"/>
  <c r="G876" i="2"/>
  <c r="H876" i="2"/>
  <c r="J876" i="2" s="1"/>
  <c r="I876" i="2"/>
  <c r="G872" i="2"/>
  <c r="H872" i="2"/>
  <c r="J872" i="2" s="1"/>
  <c r="I872" i="2"/>
  <c r="G877" i="2"/>
  <c r="H877" i="2"/>
  <c r="I877" i="2"/>
  <c r="G878" i="2"/>
  <c r="L878" i="2" s="1"/>
  <c r="H878" i="2"/>
  <c r="J878" i="2" s="1"/>
  <c r="I878" i="2"/>
  <c r="G292" i="2"/>
  <c r="H292" i="2"/>
  <c r="I292" i="2"/>
  <c r="L292" i="2"/>
  <c r="G299" i="2"/>
  <c r="L299" i="2" s="1"/>
  <c r="H299" i="2"/>
  <c r="J299" i="2" s="1"/>
  <c r="K299" i="2" s="1"/>
  <c r="I299" i="2"/>
  <c r="G302" i="2"/>
  <c r="H302" i="2"/>
  <c r="I302" i="2"/>
  <c r="L302" i="2"/>
  <c r="G388" i="2"/>
  <c r="L388" i="2" s="1"/>
  <c r="H388" i="2"/>
  <c r="J388" i="2" s="1"/>
  <c r="I388" i="2"/>
  <c r="G423" i="2"/>
  <c r="H423" i="2"/>
  <c r="J423" i="2" s="1"/>
  <c r="I423" i="2"/>
  <c r="G429" i="2"/>
  <c r="H429" i="2"/>
  <c r="J429" i="2" s="1"/>
  <c r="I429" i="2"/>
  <c r="G434" i="2"/>
  <c r="H434" i="2"/>
  <c r="J434" i="2" s="1"/>
  <c r="I434" i="2"/>
  <c r="G439" i="2"/>
  <c r="H439" i="2"/>
  <c r="I439" i="2"/>
  <c r="L439" i="2"/>
  <c r="G444" i="2"/>
  <c r="L444" i="2" s="1"/>
  <c r="H444" i="2"/>
  <c r="I444" i="2"/>
  <c r="J444" i="2" s="1"/>
  <c r="G480" i="2"/>
  <c r="H480" i="2"/>
  <c r="I480" i="2"/>
  <c r="J480" i="2"/>
  <c r="K480" i="2" s="1"/>
  <c r="L480" i="2"/>
  <c r="G482" i="2"/>
  <c r="H482" i="2"/>
  <c r="I482" i="2"/>
  <c r="L482" i="2"/>
  <c r="G487" i="2"/>
  <c r="H487" i="2"/>
  <c r="I487" i="2"/>
  <c r="L487" i="2"/>
  <c r="G611" i="2"/>
  <c r="H611" i="2"/>
  <c r="J611" i="2" s="1"/>
  <c r="I611" i="2"/>
  <c r="G491" i="2"/>
  <c r="H491" i="2"/>
  <c r="I491" i="2"/>
  <c r="G495" i="2"/>
  <c r="H495" i="2"/>
  <c r="J495" i="2" s="1"/>
  <c r="I495" i="2"/>
  <c r="G499" i="2"/>
  <c r="L499" i="2" s="1"/>
  <c r="H499" i="2"/>
  <c r="I499" i="2"/>
  <c r="G982" i="2"/>
  <c r="L982" i="2" s="1"/>
  <c r="H982" i="2"/>
  <c r="I982" i="2"/>
  <c r="G990" i="2"/>
  <c r="L990" i="2" s="1"/>
  <c r="M990" i="2" s="1"/>
  <c r="H990" i="2"/>
  <c r="I990" i="2"/>
  <c r="J990" i="2"/>
  <c r="K990" i="2" s="1"/>
  <c r="G744" i="2"/>
  <c r="L744" i="2" s="1"/>
  <c r="H744" i="2"/>
  <c r="J744" i="2" s="1"/>
  <c r="K744" i="2" s="1"/>
  <c r="I744" i="2"/>
  <c r="G549" i="2"/>
  <c r="L549" i="2" s="1"/>
  <c r="H549" i="2"/>
  <c r="I549" i="2"/>
  <c r="G601" i="2"/>
  <c r="H601" i="2"/>
  <c r="J601" i="2" s="1"/>
  <c r="I601" i="2"/>
  <c r="G604" i="2"/>
  <c r="H604" i="2"/>
  <c r="J604" i="2" s="1"/>
  <c r="I604" i="2"/>
  <c r="G607" i="2"/>
  <c r="H607" i="2"/>
  <c r="I607" i="2"/>
  <c r="G840" i="2"/>
  <c r="L840" i="2" s="1"/>
  <c r="H840" i="2"/>
  <c r="J840" i="2" s="1"/>
  <c r="I840" i="2"/>
  <c r="G617" i="2"/>
  <c r="L617" i="2" s="1"/>
  <c r="H617" i="2"/>
  <c r="I617" i="2"/>
  <c r="G620" i="2"/>
  <c r="L620" i="2" s="1"/>
  <c r="H620" i="2"/>
  <c r="J620" i="2" s="1"/>
  <c r="K620" i="2" s="1"/>
  <c r="I620" i="2"/>
  <c r="G622" i="2"/>
  <c r="H622" i="2"/>
  <c r="J622" i="2" s="1"/>
  <c r="K622" i="2" s="1"/>
  <c r="I622" i="2"/>
  <c r="L622" i="2"/>
  <c r="G624" i="2"/>
  <c r="L624" i="2" s="1"/>
  <c r="H624" i="2"/>
  <c r="J624" i="2" s="1"/>
  <c r="I624" i="2"/>
  <c r="G627" i="2"/>
  <c r="H627" i="2"/>
  <c r="I627" i="2"/>
  <c r="G631" i="2"/>
  <c r="H631" i="2"/>
  <c r="J631" i="2" s="1"/>
  <c r="I631" i="2"/>
  <c r="G634" i="2"/>
  <c r="H634" i="2"/>
  <c r="J634" i="2" s="1"/>
  <c r="I634" i="2"/>
  <c r="G638" i="2"/>
  <c r="H638" i="2"/>
  <c r="I638" i="2"/>
  <c r="L638" i="2"/>
  <c r="G642" i="2"/>
  <c r="L642" i="2" s="1"/>
  <c r="H642" i="2"/>
  <c r="J642" i="2" s="1"/>
  <c r="K642" i="2" s="1"/>
  <c r="I642" i="2"/>
  <c r="G645" i="2"/>
  <c r="L645" i="2" s="1"/>
  <c r="H645" i="2"/>
  <c r="I645" i="2"/>
  <c r="J645" i="2"/>
  <c r="K645" i="2" s="1"/>
  <c r="G648" i="2"/>
  <c r="L648" i="2" s="1"/>
  <c r="H648" i="2"/>
  <c r="I648" i="2"/>
  <c r="G650" i="2"/>
  <c r="L650" i="2" s="1"/>
  <c r="H650" i="2"/>
  <c r="J650" i="2" s="1"/>
  <c r="M650" i="2" s="1"/>
  <c r="I650" i="2"/>
  <c r="G1013" i="2"/>
  <c r="H1013" i="2"/>
  <c r="I1013" i="2"/>
  <c r="J1013" i="2" s="1"/>
  <c r="G854" i="2"/>
  <c r="H854" i="2"/>
  <c r="I854" i="2"/>
  <c r="G58" i="2"/>
  <c r="H58" i="2"/>
  <c r="J58" i="2" s="1"/>
  <c r="I58" i="2"/>
  <c r="G879" i="2"/>
  <c r="H879" i="2"/>
  <c r="I879" i="2"/>
  <c r="L879" i="2"/>
  <c r="G885" i="2"/>
  <c r="L885" i="2" s="1"/>
  <c r="H885" i="2"/>
  <c r="J885" i="2" s="1"/>
  <c r="K885" i="2" s="1"/>
  <c r="I885" i="2"/>
  <c r="G754" i="2"/>
  <c r="L754" i="2" s="1"/>
  <c r="H754" i="2"/>
  <c r="I754" i="2"/>
  <c r="J754" i="2"/>
  <c r="K754" i="2" s="1"/>
  <c r="G763" i="2"/>
  <c r="L763" i="2" s="1"/>
  <c r="H763" i="2"/>
  <c r="I763" i="2"/>
  <c r="G772" i="2"/>
  <c r="L772" i="2" s="1"/>
  <c r="H772" i="2"/>
  <c r="J772" i="2" s="1"/>
  <c r="M772" i="2" s="1"/>
  <c r="I772" i="2"/>
  <c r="G773" i="2"/>
  <c r="H773" i="2"/>
  <c r="I773" i="2"/>
  <c r="J773" i="2" s="1"/>
  <c r="G774" i="2"/>
  <c r="H774" i="2"/>
  <c r="J774" i="2" s="1"/>
  <c r="I774" i="2"/>
  <c r="G775" i="2"/>
  <c r="H775" i="2"/>
  <c r="J775" i="2" s="1"/>
  <c r="I775" i="2"/>
  <c r="G776" i="2"/>
  <c r="H776" i="2"/>
  <c r="I776" i="2"/>
  <c r="L776" i="2"/>
  <c r="G777" i="2"/>
  <c r="L777" i="2" s="1"/>
  <c r="H777" i="2"/>
  <c r="J777" i="2" s="1"/>
  <c r="K777" i="2" s="1"/>
  <c r="I777" i="2"/>
  <c r="G778" i="2"/>
  <c r="K778" i="2" s="1"/>
  <c r="H778" i="2"/>
  <c r="I778" i="2"/>
  <c r="J778" i="2"/>
  <c r="G779" i="2"/>
  <c r="L779" i="2" s="1"/>
  <c r="H779" i="2"/>
  <c r="I779" i="2"/>
  <c r="G780" i="2"/>
  <c r="L780" i="2" s="1"/>
  <c r="H780" i="2"/>
  <c r="J780" i="2" s="1"/>
  <c r="I780" i="2"/>
  <c r="G781" i="2"/>
  <c r="H781" i="2"/>
  <c r="I781" i="2"/>
  <c r="J781" i="2" s="1"/>
  <c r="G782" i="2"/>
  <c r="H782" i="2"/>
  <c r="I782" i="2"/>
  <c r="G783" i="2"/>
  <c r="H783" i="2"/>
  <c r="J783" i="2" s="1"/>
  <c r="I783" i="2"/>
  <c r="G785" i="2"/>
  <c r="H785" i="2"/>
  <c r="I785" i="2"/>
  <c r="L785" i="2"/>
  <c r="G786" i="2"/>
  <c r="L786" i="2" s="1"/>
  <c r="H786" i="2"/>
  <c r="J786" i="2" s="1"/>
  <c r="K786" i="2" s="1"/>
  <c r="I786" i="2"/>
  <c r="G787" i="2"/>
  <c r="K787" i="2" s="1"/>
  <c r="H787" i="2"/>
  <c r="I787" i="2"/>
  <c r="J787" i="2"/>
  <c r="G788" i="2"/>
  <c r="L788" i="2" s="1"/>
  <c r="H788" i="2"/>
  <c r="I788" i="2"/>
  <c r="G789" i="2"/>
  <c r="L789" i="2" s="1"/>
  <c r="H789" i="2"/>
  <c r="J789" i="2" s="1"/>
  <c r="I789" i="2"/>
  <c r="G911" i="2"/>
  <c r="H911" i="2"/>
  <c r="I911" i="2"/>
  <c r="J911" i="2" s="1"/>
  <c r="G293" i="2"/>
  <c r="H293" i="2"/>
  <c r="I293" i="2"/>
  <c r="G303" i="2"/>
  <c r="L303" i="2" s="1"/>
  <c r="H303" i="2"/>
  <c r="J303" i="2" s="1"/>
  <c r="K303" i="2" s="1"/>
  <c r="I303" i="2"/>
  <c r="G942" i="2"/>
  <c r="H942" i="2"/>
  <c r="I942" i="2"/>
  <c r="L942" i="2"/>
  <c r="G5" i="2"/>
  <c r="L5" i="2" s="1"/>
  <c r="H5" i="2"/>
  <c r="J5" i="2" s="1"/>
  <c r="K5" i="2" s="1"/>
  <c r="I5" i="2"/>
  <c r="G855" i="2"/>
  <c r="L855" i="2" s="1"/>
  <c r="H855" i="2"/>
  <c r="I855" i="2"/>
  <c r="J855" i="2"/>
  <c r="K855" i="2" s="1"/>
  <c r="G59" i="2"/>
  <c r="L59" i="2" s="1"/>
  <c r="H59" i="2"/>
  <c r="J59" i="2" s="1"/>
  <c r="I59" i="2"/>
  <c r="K59" i="2"/>
  <c r="G791" i="2"/>
  <c r="L791" i="2" s="1"/>
  <c r="M791" i="2" s="1"/>
  <c r="H791" i="2"/>
  <c r="J791" i="2" s="1"/>
  <c r="I791" i="2"/>
  <c r="G6" i="2"/>
  <c r="H6" i="2"/>
  <c r="I6" i="2"/>
  <c r="G841" i="2"/>
  <c r="H841" i="2"/>
  <c r="J841" i="2" s="1"/>
  <c r="I841" i="2"/>
  <c r="G298" i="2"/>
  <c r="L298" i="2" s="1"/>
  <c r="H298" i="2"/>
  <c r="I298" i="2"/>
  <c r="G463" i="2"/>
  <c r="H463" i="2"/>
  <c r="I463" i="2"/>
  <c r="J463" i="2" s="1"/>
  <c r="K463" i="2" s="1"/>
  <c r="L463" i="2"/>
  <c r="G807" i="2"/>
  <c r="L807" i="2" s="1"/>
  <c r="H807" i="2"/>
  <c r="I807" i="2"/>
  <c r="J807" i="2"/>
  <c r="K807" i="2" s="1"/>
  <c r="G808" i="2"/>
  <c r="L808" i="2" s="1"/>
  <c r="H808" i="2"/>
  <c r="J808" i="2" s="1"/>
  <c r="K808" i="2" s="1"/>
  <c r="I808" i="2"/>
  <c r="G818" i="2"/>
  <c r="L818" i="2" s="1"/>
  <c r="H818" i="2"/>
  <c r="I818" i="2"/>
  <c r="G819" i="2"/>
  <c r="L819" i="2" s="1"/>
  <c r="H819" i="2"/>
  <c r="J819" i="2" s="1"/>
  <c r="I819" i="2"/>
  <c r="G825" i="2"/>
  <c r="H825" i="2"/>
  <c r="I825" i="2"/>
  <c r="J825" i="2" s="1"/>
  <c r="G826" i="2"/>
  <c r="H826" i="2"/>
  <c r="I826" i="2"/>
  <c r="G280" i="2"/>
  <c r="L280" i="2" s="1"/>
  <c r="H280" i="2"/>
  <c r="I280" i="2"/>
  <c r="G924" i="2"/>
  <c r="H924" i="2"/>
  <c r="J924" i="2" s="1"/>
  <c r="K924" i="2" s="1"/>
  <c r="I924" i="2"/>
  <c r="L924" i="2"/>
  <c r="G943" i="2"/>
  <c r="H943" i="2"/>
  <c r="I943" i="2"/>
  <c r="J943" i="2"/>
  <c r="G944" i="2"/>
  <c r="L944" i="2" s="1"/>
  <c r="H944" i="2"/>
  <c r="I944" i="2"/>
  <c r="J944" i="2" s="1"/>
  <c r="G281" i="2"/>
  <c r="L281" i="2" s="1"/>
  <c r="H281" i="2"/>
  <c r="J281" i="2" s="1"/>
  <c r="K281" i="2" s="1"/>
  <c r="I281" i="2"/>
  <c r="G282" i="2"/>
  <c r="L282" i="2" s="1"/>
  <c r="H282" i="2"/>
  <c r="J282" i="2" s="1"/>
  <c r="K282" i="2" s="1"/>
  <c r="I282" i="2"/>
  <c r="G306" i="2"/>
  <c r="H306" i="2"/>
  <c r="I306" i="2"/>
  <c r="G337" i="2"/>
  <c r="H337" i="2"/>
  <c r="J337" i="2" s="1"/>
  <c r="I337" i="2"/>
  <c r="G340" i="2"/>
  <c r="L340" i="2" s="1"/>
  <c r="H340" i="2"/>
  <c r="I340" i="2"/>
  <c r="G406" i="2"/>
  <c r="H406" i="2"/>
  <c r="I406" i="2"/>
  <c r="L406" i="2"/>
  <c r="G424" i="2"/>
  <c r="L424" i="2" s="1"/>
  <c r="H424" i="2"/>
  <c r="J424" i="2" s="1"/>
  <c r="I424" i="2"/>
  <c r="G445" i="2"/>
  <c r="H445" i="2"/>
  <c r="I445" i="2"/>
  <c r="J445" i="2" s="1"/>
  <c r="L445" i="2"/>
  <c r="G931" i="2"/>
  <c r="H931" i="2"/>
  <c r="J931" i="2" s="1"/>
  <c r="I931" i="2"/>
  <c r="G934" i="2"/>
  <c r="H934" i="2"/>
  <c r="I934" i="2"/>
  <c r="L934" i="2"/>
  <c r="G936" i="2"/>
  <c r="K936" i="2" s="1"/>
  <c r="H936" i="2"/>
  <c r="I936" i="2"/>
  <c r="J936" i="2" s="1"/>
  <c r="G937" i="2"/>
  <c r="L937" i="2" s="1"/>
  <c r="H937" i="2"/>
  <c r="I937" i="2"/>
  <c r="J937" i="2"/>
  <c r="K937" i="2" s="1"/>
  <c r="G938" i="2"/>
  <c r="H938" i="2"/>
  <c r="I938" i="2"/>
  <c r="G939" i="2"/>
  <c r="L939" i="2" s="1"/>
  <c r="M939" i="2" s="1"/>
  <c r="H939" i="2"/>
  <c r="I939" i="2"/>
  <c r="J939" i="2" s="1"/>
  <c r="G940" i="2"/>
  <c r="L940" i="2" s="1"/>
  <c r="H940" i="2"/>
  <c r="I940" i="2"/>
  <c r="G447" i="2"/>
  <c r="H447" i="2"/>
  <c r="I447" i="2"/>
  <c r="G453" i="2"/>
  <c r="L453" i="2" s="1"/>
  <c r="H453" i="2"/>
  <c r="J453" i="2" s="1"/>
  <c r="K453" i="2" s="1"/>
  <c r="I453" i="2"/>
  <c r="G945" i="2"/>
  <c r="H945" i="2"/>
  <c r="J945" i="2" s="1"/>
  <c r="K945" i="2" s="1"/>
  <c r="I945" i="2"/>
  <c r="L945" i="2"/>
  <c r="M945" i="2" s="1"/>
  <c r="G953" i="2"/>
  <c r="L953" i="2" s="1"/>
  <c r="H953" i="2"/>
  <c r="I953" i="2"/>
  <c r="J953" i="2" s="1"/>
  <c r="K953" i="2" s="1"/>
  <c r="G961" i="2"/>
  <c r="H961" i="2"/>
  <c r="J961" i="2" s="1"/>
  <c r="I961" i="2"/>
  <c r="G972" i="2"/>
  <c r="H972" i="2"/>
  <c r="I972" i="2"/>
  <c r="G974" i="2"/>
  <c r="H974" i="2"/>
  <c r="I974" i="2"/>
  <c r="G458" i="2"/>
  <c r="L458" i="2" s="1"/>
  <c r="H458" i="2"/>
  <c r="I458" i="2"/>
  <c r="J458" i="2" s="1"/>
  <c r="K458" i="2" s="1"/>
  <c r="G733" i="2"/>
  <c r="L733" i="2" s="1"/>
  <c r="H733" i="2"/>
  <c r="J733" i="2" s="1"/>
  <c r="K733" i="2" s="1"/>
  <c r="I733" i="2"/>
  <c r="G461" i="2"/>
  <c r="H461" i="2"/>
  <c r="J461" i="2" s="1"/>
  <c r="K461" i="2" s="1"/>
  <c r="I461" i="2"/>
  <c r="L461" i="2"/>
  <c r="M461" i="2" s="1"/>
  <c r="G467" i="2"/>
  <c r="L467" i="2" s="1"/>
  <c r="H467" i="2"/>
  <c r="I467" i="2"/>
  <c r="J467" i="2" s="1"/>
  <c r="K467" i="2" s="1"/>
  <c r="G483" i="2"/>
  <c r="H483" i="2"/>
  <c r="J483" i="2" s="1"/>
  <c r="I483" i="2"/>
  <c r="G488" i="2"/>
  <c r="H488" i="2"/>
  <c r="I488" i="2"/>
  <c r="G492" i="2"/>
  <c r="L492" i="2" s="1"/>
  <c r="H492" i="2"/>
  <c r="J492" i="2" s="1"/>
  <c r="I492" i="2"/>
  <c r="G496" i="2"/>
  <c r="L496" i="2" s="1"/>
  <c r="H496" i="2"/>
  <c r="I496" i="2"/>
  <c r="G500" i="2"/>
  <c r="L500" i="2" s="1"/>
  <c r="H500" i="2"/>
  <c r="J500" i="2" s="1"/>
  <c r="K500" i="2" s="1"/>
  <c r="I500" i="2"/>
  <c r="G503" i="2"/>
  <c r="L503" i="2" s="1"/>
  <c r="H503" i="2"/>
  <c r="I503" i="2"/>
  <c r="G978" i="2"/>
  <c r="L978" i="2" s="1"/>
  <c r="H978" i="2"/>
  <c r="J978" i="2" s="1"/>
  <c r="K978" i="2" s="1"/>
  <c r="I978" i="2"/>
  <c r="G979" i="2"/>
  <c r="L979" i="2" s="1"/>
  <c r="H979" i="2"/>
  <c r="I979" i="2"/>
  <c r="J979" i="2" s="1"/>
  <c r="K979" i="2" s="1"/>
  <c r="G980" i="2"/>
  <c r="H980" i="2"/>
  <c r="I980" i="2"/>
  <c r="G981" i="2"/>
  <c r="H981" i="2"/>
  <c r="J981" i="2" s="1"/>
  <c r="I981" i="2"/>
  <c r="G983" i="2"/>
  <c r="L983" i="2" s="1"/>
  <c r="H983" i="2"/>
  <c r="I983" i="2"/>
  <c r="G984" i="2"/>
  <c r="L984" i="2" s="1"/>
  <c r="M984" i="2" s="1"/>
  <c r="H984" i="2"/>
  <c r="I984" i="2"/>
  <c r="J984" i="2" s="1"/>
  <c r="G985" i="2"/>
  <c r="L985" i="2" s="1"/>
  <c r="H985" i="2"/>
  <c r="J985" i="2" s="1"/>
  <c r="K985" i="2" s="1"/>
  <c r="I985" i="2"/>
  <c r="G986" i="2"/>
  <c r="L986" i="2" s="1"/>
  <c r="H986" i="2"/>
  <c r="J986" i="2" s="1"/>
  <c r="I986" i="2"/>
  <c r="G988" i="2"/>
  <c r="H988" i="2"/>
  <c r="J988" i="2" s="1"/>
  <c r="K988" i="2" s="1"/>
  <c r="I988" i="2"/>
  <c r="L988" i="2"/>
  <c r="G989" i="2"/>
  <c r="L989" i="2" s="1"/>
  <c r="M989" i="2" s="1"/>
  <c r="H989" i="2"/>
  <c r="J989" i="2" s="1"/>
  <c r="I989" i="2"/>
  <c r="G991" i="2"/>
  <c r="H991" i="2"/>
  <c r="J991" i="2" s="1"/>
  <c r="I991" i="2"/>
  <c r="G992" i="2"/>
  <c r="H992" i="2"/>
  <c r="J992" i="2" s="1"/>
  <c r="I992" i="2"/>
  <c r="G993" i="2"/>
  <c r="L993" i="2" s="1"/>
  <c r="H993" i="2"/>
  <c r="I993" i="2"/>
  <c r="G521" i="2"/>
  <c r="L521" i="2" s="1"/>
  <c r="H521" i="2"/>
  <c r="I521" i="2"/>
  <c r="G745" i="2"/>
  <c r="L745" i="2" s="1"/>
  <c r="H745" i="2"/>
  <c r="I745" i="2"/>
  <c r="J745" i="2"/>
  <c r="K745" i="2" s="1"/>
  <c r="G525" i="2"/>
  <c r="H525" i="2"/>
  <c r="I525" i="2"/>
  <c r="L525" i="2"/>
  <c r="G545" i="2"/>
  <c r="H545" i="2"/>
  <c r="J545" i="2" s="1"/>
  <c r="K545" i="2" s="1"/>
  <c r="I545" i="2"/>
  <c r="L545" i="2"/>
  <c r="M545" i="2" s="1"/>
  <c r="G547" i="2"/>
  <c r="L547" i="2" s="1"/>
  <c r="H547" i="2"/>
  <c r="J547" i="2" s="1"/>
  <c r="I547" i="2"/>
  <c r="G995" i="2"/>
  <c r="H995" i="2"/>
  <c r="I995" i="2"/>
  <c r="J995" i="2"/>
  <c r="G548" i="2"/>
  <c r="H548" i="2"/>
  <c r="I548" i="2"/>
  <c r="G550" i="2"/>
  <c r="L550" i="2" s="1"/>
  <c r="H550" i="2"/>
  <c r="I550" i="2"/>
  <c r="G554" i="2"/>
  <c r="L554" i="2" s="1"/>
  <c r="M554" i="2" s="1"/>
  <c r="H554" i="2"/>
  <c r="I554" i="2"/>
  <c r="J554" i="2" s="1"/>
  <c r="G558" i="2"/>
  <c r="L558" i="2" s="1"/>
  <c r="H558" i="2"/>
  <c r="J558" i="2" s="1"/>
  <c r="K558" i="2" s="1"/>
  <c r="I558" i="2"/>
  <c r="G562" i="2"/>
  <c r="H562" i="2"/>
  <c r="J562" i="2" s="1"/>
  <c r="K562" i="2" s="1"/>
  <c r="I562" i="2"/>
  <c r="L562" i="2"/>
  <c r="G834" i="2"/>
  <c r="L834" i="2" s="1"/>
  <c r="H834" i="2"/>
  <c r="J834" i="2" s="1"/>
  <c r="I834" i="2"/>
  <c r="G998" i="2"/>
  <c r="L998" i="2" s="1"/>
  <c r="H998" i="2"/>
  <c r="J998" i="2" s="1"/>
  <c r="I998" i="2"/>
  <c r="G1000" i="2"/>
  <c r="K1000" i="2" s="1"/>
  <c r="H1000" i="2"/>
  <c r="J1000" i="2" s="1"/>
  <c r="I1000" i="2"/>
  <c r="G564" i="2"/>
  <c r="H564" i="2"/>
  <c r="J564" i="2" s="1"/>
  <c r="I564" i="2"/>
  <c r="G565" i="2"/>
  <c r="L565" i="2" s="1"/>
  <c r="H565" i="2"/>
  <c r="J565" i="2" s="1"/>
  <c r="I565" i="2"/>
  <c r="G1002" i="2"/>
  <c r="L1002" i="2" s="1"/>
  <c r="H1002" i="2"/>
  <c r="I1002" i="2"/>
  <c r="J1002" i="2" s="1"/>
  <c r="K1002" i="2" s="1"/>
  <c r="G748" i="2"/>
  <c r="L748" i="2" s="1"/>
  <c r="H748" i="2"/>
  <c r="I748" i="2"/>
  <c r="G568" i="2"/>
  <c r="H568" i="2"/>
  <c r="J568" i="2" s="1"/>
  <c r="K568" i="2" s="1"/>
  <c r="I568" i="2"/>
  <c r="L568" i="2"/>
  <c r="M568" i="2" s="1"/>
  <c r="G570" i="2"/>
  <c r="H570" i="2"/>
  <c r="I570" i="2"/>
  <c r="L570" i="2"/>
  <c r="G574" i="2"/>
  <c r="L574" i="2" s="1"/>
  <c r="H574" i="2"/>
  <c r="I574" i="2"/>
  <c r="J574" i="2"/>
  <c r="G577" i="2"/>
  <c r="H577" i="2"/>
  <c r="J577" i="2" s="1"/>
  <c r="I577" i="2"/>
  <c r="G583" i="2"/>
  <c r="H583" i="2"/>
  <c r="J583" i="2" s="1"/>
  <c r="I583" i="2"/>
  <c r="G586" i="2"/>
  <c r="H586" i="2"/>
  <c r="I586" i="2"/>
  <c r="L586" i="2"/>
  <c r="G750" i="2"/>
  <c r="L750" i="2" s="1"/>
  <c r="M750" i="2" s="1"/>
  <c r="H750" i="2"/>
  <c r="I750" i="2"/>
  <c r="J750" i="2" s="1"/>
  <c r="G587" i="2"/>
  <c r="L587" i="2" s="1"/>
  <c r="H587" i="2"/>
  <c r="I587" i="2"/>
  <c r="J587" i="2"/>
  <c r="K587" i="2" s="1"/>
  <c r="G591" i="2"/>
  <c r="L591" i="2" s="1"/>
  <c r="H591" i="2"/>
  <c r="J591" i="2" s="1"/>
  <c r="I591" i="2"/>
  <c r="G594" i="2"/>
  <c r="H594" i="2"/>
  <c r="J594" i="2" s="1"/>
  <c r="K594" i="2" s="1"/>
  <c r="I594" i="2"/>
  <c r="L594" i="2"/>
  <c r="G597" i="2"/>
  <c r="L597" i="2" s="1"/>
  <c r="H597" i="2"/>
  <c r="J597" i="2" s="1"/>
  <c r="I597" i="2"/>
  <c r="G598" i="2"/>
  <c r="H598" i="2"/>
  <c r="J598" i="2" s="1"/>
  <c r="I598" i="2"/>
  <c r="G602" i="2"/>
  <c r="H602" i="2"/>
  <c r="J602" i="2" s="1"/>
  <c r="I602" i="2"/>
  <c r="G605" i="2"/>
  <c r="L605" i="2" s="1"/>
  <c r="H605" i="2"/>
  <c r="I605" i="2"/>
  <c r="G608" i="2"/>
  <c r="L608" i="2" s="1"/>
  <c r="H608" i="2"/>
  <c r="I608" i="2"/>
  <c r="G7" i="2"/>
  <c r="L7" i="2" s="1"/>
  <c r="H7" i="2"/>
  <c r="I7" i="2"/>
  <c r="J7" i="2"/>
  <c r="K7" i="2" s="1"/>
  <c r="G18" i="2"/>
  <c r="H18" i="2"/>
  <c r="J18" i="2" s="1"/>
  <c r="K18" i="2" s="1"/>
  <c r="I18" i="2"/>
  <c r="L18" i="2"/>
  <c r="G615" i="2"/>
  <c r="H615" i="2"/>
  <c r="J615" i="2" s="1"/>
  <c r="K615" i="2" s="1"/>
  <c r="I615" i="2"/>
  <c r="L615" i="2"/>
  <c r="M615" i="2" s="1"/>
  <c r="G616" i="2"/>
  <c r="L616" i="2" s="1"/>
  <c r="H616" i="2"/>
  <c r="J616" i="2" s="1"/>
  <c r="I616" i="2"/>
  <c r="G629" i="2"/>
  <c r="H629" i="2"/>
  <c r="J629" i="2" s="1"/>
  <c r="I629" i="2"/>
  <c r="G651" i="2"/>
  <c r="H651" i="2"/>
  <c r="I651" i="2"/>
  <c r="G656" i="2"/>
  <c r="L656" i="2" s="1"/>
  <c r="H656" i="2"/>
  <c r="J656" i="2" s="1"/>
  <c r="I656" i="2"/>
  <c r="G1006" i="2"/>
  <c r="L1006" i="2" s="1"/>
  <c r="H1006" i="2"/>
  <c r="I1006" i="2"/>
  <c r="G1014" i="2"/>
  <c r="L1014" i="2" s="1"/>
  <c r="M1014" i="2" s="1"/>
  <c r="H1014" i="2"/>
  <c r="J1014" i="2" s="1"/>
  <c r="I1014" i="2"/>
  <c r="G856" i="2"/>
  <c r="L856" i="2" s="1"/>
  <c r="H856" i="2"/>
  <c r="I856" i="2"/>
  <c r="G862" i="2"/>
  <c r="L862" i="2" s="1"/>
  <c r="M862" i="2" s="1"/>
  <c r="H862" i="2"/>
  <c r="J862" i="2" s="1"/>
  <c r="I862" i="2"/>
  <c r="G866" i="2"/>
  <c r="L866" i="2" s="1"/>
  <c r="H866" i="2"/>
  <c r="I866" i="2"/>
  <c r="J866" i="2" s="1"/>
  <c r="G868" i="2"/>
  <c r="H868" i="2"/>
  <c r="J868" i="2" s="1"/>
  <c r="I868" i="2"/>
  <c r="G33" i="2"/>
  <c r="H33" i="2"/>
  <c r="J33" i="2" s="1"/>
  <c r="I33" i="2"/>
  <c r="G35" i="2"/>
  <c r="H35" i="2"/>
  <c r="I35" i="2"/>
  <c r="L35" i="2"/>
  <c r="G60" i="2"/>
  <c r="L60" i="2" s="1"/>
  <c r="M60" i="2" s="1"/>
  <c r="H60" i="2"/>
  <c r="I60" i="2"/>
  <c r="J60" i="2" s="1"/>
  <c r="G248" i="2"/>
  <c r="L248" i="2" s="1"/>
  <c r="H248" i="2"/>
  <c r="J248" i="2" s="1"/>
  <c r="K248" i="2" s="1"/>
  <c r="I248" i="2"/>
  <c r="G251" i="2"/>
  <c r="L251" i="2" s="1"/>
  <c r="H251" i="2"/>
  <c r="J251" i="2" s="1"/>
  <c r="I251" i="2"/>
  <c r="G880" i="2"/>
  <c r="H880" i="2"/>
  <c r="J880" i="2" s="1"/>
  <c r="K880" i="2" s="1"/>
  <c r="I880" i="2"/>
  <c r="L880" i="2"/>
  <c r="G886" i="2"/>
  <c r="L886" i="2" s="1"/>
  <c r="H886" i="2"/>
  <c r="J886" i="2" s="1"/>
  <c r="I886" i="2"/>
  <c r="G764" i="2"/>
  <c r="H764" i="2"/>
  <c r="J764" i="2" s="1"/>
  <c r="I764" i="2"/>
  <c r="G792" i="2"/>
  <c r="H792" i="2"/>
  <c r="J792" i="2" s="1"/>
  <c r="I792" i="2"/>
  <c r="G666" i="2"/>
  <c r="H666" i="2"/>
  <c r="J666" i="2" s="1"/>
  <c r="I666" i="2"/>
  <c r="L666" i="2"/>
  <c r="G896" i="2"/>
  <c r="L896" i="2" s="1"/>
  <c r="H896" i="2"/>
  <c r="I896" i="2"/>
  <c r="G1019" i="2"/>
  <c r="L1019" i="2" s="1"/>
  <c r="H1019" i="2"/>
  <c r="J1019" i="2" s="1"/>
  <c r="K1019" i="2" s="1"/>
  <c r="I1019" i="2"/>
  <c r="G1021" i="2"/>
  <c r="H1021" i="2"/>
  <c r="I1021" i="2"/>
  <c r="L1021" i="2"/>
  <c r="G668" i="2"/>
  <c r="L668" i="2" s="1"/>
  <c r="H668" i="2"/>
  <c r="I668" i="2"/>
  <c r="G795" i="2"/>
  <c r="L795" i="2" s="1"/>
  <c r="H795" i="2"/>
  <c r="I795" i="2"/>
  <c r="J795" i="2" s="1"/>
  <c r="G28" i="2"/>
  <c r="H28" i="2"/>
  <c r="I28" i="2"/>
  <c r="G796" i="2"/>
  <c r="H796" i="2"/>
  <c r="J796" i="2" s="1"/>
  <c r="I796" i="2"/>
  <c r="G670" i="2"/>
  <c r="L670" i="2" s="1"/>
  <c r="H670" i="2"/>
  <c r="J670" i="2" s="1"/>
  <c r="I670" i="2"/>
  <c r="G672" i="2"/>
  <c r="L672" i="2" s="1"/>
  <c r="H672" i="2"/>
  <c r="I672" i="2"/>
  <c r="J672" i="2" s="1"/>
  <c r="K672" i="2" s="1"/>
  <c r="G675" i="2"/>
  <c r="L675" i="2" s="1"/>
  <c r="H675" i="2"/>
  <c r="I675" i="2"/>
  <c r="G677" i="2"/>
  <c r="H677" i="2"/>
  <c r="J677" i="2" s="1"/>
  <c r="K677" i="2" s="1"/>
  <c r="I677" i="2"/>
  <c r="L677" i="2"/>
  <c r="M677" i="2" s="1"/>
  <c r="G898" i="2"/>
  <c r="H898" i="2"/>
  <c r="J898" i="2" s="1"/>
  <c r="K898" i="2" s="1"/>
  <c r="I898" i="2"/>
  <c r="L898" i="2"/>
  <c r="G1022" i="2"/>
  <c r="L1022" i="2" s="1"/>
  <c r="H1022" i="2"/>
  <c r="I1022" i="2"/>
  <c r="J1022" i="2"/>
  <c r="G1024" i="2"/>
  <c r="H1024" i="2"/>
  <c r="J1024" i="2" s="1"/>
  <c r="I1024" i="2"/>
  <c r="G900" i="2"/>
  <c r="H900" i="2"/>
  <c r="I900" i="2"/>
  <c r="G902" i="2"/>
  <c r="H902" i="2"/>
  <c r="J902" i="2" s="1"/>
  <c r="I902" i="2"/>
  <c r="L902" i="2"/>
  <c r="G904" i="2"/>
  <c r="L904" i="2" s="1"/>
  <c r="H904" i="2"/>
  <c r="I904" i="2"/>
  <c r="G271" i="2"/>
  <c r="L271" i="2" s="1"/>
  <c r="H271" i="2"/>
  <c r="I271" i="2"/>
  <c r="J271" i="2" s="1"/>
  <c r="K271" i="2" s="1"/>
  <c r="G906" i="2"/>
  <c r="L906" i="2" s="1"/>
  <c r="H906" i="2"/>
  <c r="J906" i="2" s="1"/>
  <c r="K906" i="2" s="1"/>
  <c r="I906" i="2"/>
  <c r="G272" i="2"/>
  <c r="L272" i="2" s="1"/>
  <c r="H272" i="2"/>
  <c r="I272" i="2"/>
  <c r="G908" i="2"/>
  <c r="L908" i="2" s="1"/>
  <c r="M908" i="2" s="1"/>
  <c r="H908" i="2"/>
  <c r="J908" i="2" s="1"/>
  <c r="I908" i="2"/>
  <c r="G679" i="2"/>
  <c r="H679" i="2"/>
  <c r="I679" i="2"/>
  <c r="G680" i="2"/>
  <c r="H680" i="2"/>
  <c r="J680" i="2" s="1"/>
  <c r="I680" i="2"/>
  <c r="G681" i="2"/>
  <c r="H681" i="2"/>
  <c r="I681" i="2"/>
  <c r="G684" i="2"/>
  <c r="L684" i="2" s="1"/>
  <c r="M684" i="2" s="1"/>
  <c r="H684" i="2"/>
  <c r="I684" i="2"/>
  <c r="J684" i="2" s="1"/>
  <c r="G699" i="2"/>
  <c r="L699" i="2" s="1"/>
  <c r="M699" i="2" s="1"/>
  <c r="H699" i="2"/>
  <c r="I699" i="2"/>
  <c r="J699" i="2"/>
  <c r="G283" i="2"/>
  <c r="H283" i="2"/>
  <c r="J283" i="2" s="1"/>
  <c r="K283" i="2" s="1"/>
  <c r="I283" i="2"/>
  <c r="L283" i="2"/>
  <c r="G739" i="2"/>
  <c r="L739" i="2" s="1"/>
  <c r="H739" i="2"/>
  <c r="I739" i="2"/>
  <c r="G962" i="2"/>
  <c r="L962" i="2" s="1"/>
  <c r="H962" i="2"/>
  <c r="J962" i="2" s="1"/>
  <c r="I962" i="2"/>
  <c r="G688" i="2"/>
  <c r="H688" i="2"/>
  <c r="J688" i="2" s="1"/>
  <c r="I688" i="2"/>
  <c r="G484" i="2"/>
  <c r="H484" i="2"/>
  <c r="I484" i="2"/>
  <c r="G501" i="2"/>
  <c r="H501" i="2"/>
  <c r="I501" i="2"/>
  <c r="L501" i="2"/>
  <c r="G274" i="2"/>
  <c r="L274" i="2" s="1"/>
  <c r="H274" i="2"/>
  <c r="I274" i="2"/>
  <c r="G284" i="2"/>
  <c r="L284" i="2" s="1"/>
  <c r="H284" i="2"/>
  <c r="I284" i="2"/>
  <c r="J284" i="2"/>
  <c r="K284" i="2" s="1"/>
  <c r="G290" i="2"/>
  <c r="L290" i="2" s="1"/>
  <c r="H290" i="2"/>
  <c r="I290" i="2"/>
  <c r="G294" i="2"/>
  <c r="L294" i="2" s="1"/>
  <c r="M294" i="2" s="1"/>
  <c r="H294" i="2"/>
  <c r="I294" i="2"/>
  <c r="J294" i="2" s="1"/>
  <c r="G300" i="2"/>
  <c r="L300" i="2" s="1"/>
  <c r="M300" i="2" s="1"/>
  <c r="H300" i="2"/>
  <c r="J300" i="2" s="1"/>
  <c r="I300" i="2"/>
  <c r="G304" i="2"/>
  <c r="H304" i="2"/>
  <c r="I304" i="2"/>
  <c r="G307" i="2"/>
  <c r="H307" i="2"/>
  <c r="J307" i="2" s="1"/>
  <c r="I307" i="2"/>
  <c r="G308" i="2"/>
  <c r="H308" i="2"/>
  <c r="I308" i="2"/>
  <c r="L308" i="2"/>
  <c r="G309" i="2"/>
  <c r="L309" i="2" s="1"/>
  <c r="H309" i="2"/>
  <c r="I309" i="2"/>
  <c r="J309" i="2" s="1"/>
  <c r="G310" i="2"/>
  <c r="L310" i="2" s="1"/>
  <c r="H310" i="2"/>
  <c r="I310" i="2"/>
  <c r="J310" i="2"/>
  <c r="K310" i="2" s="1"/>
  <c r="G311" i="2"/>
  <c r="L311" i="2" s="1"/>
  <c r="H311" i="2"/>
  <c r="I311" i="2"/>
  <c r="G313" i="2"/>
  <c r="H313" i="2"/>
  <c r="I313" i="2"/>
  <c r="J313" i="2" s="1"/>
  <c r="L313" i="2"/>
  <c r="G315" i="2"/>
  <c r="L315" i="2" s="1"/>
  <c r="H315" i="2"/>
  <c r="I315" i="2"/>
  <c r="G320" i="2"/>
  <c r="H320" i="2"/>
  <c r="I320" i="2"/>
  <c r="G323" i="2"/>
  <c r="H323" i="2"/>
  <c r="J323" i="2" s="1"/>
  <c r="I323" i="2"/>
  <c r="G329" i="2"/>
  <c r="H329" i="2"/>
  <c r="I329" i="2"/>
  <c r="L329" i="2"/>
  <c r="G334" i="2"/>
  <c r="L334" i="2" s="1"/>
  <c r="H334" i="2"/>
  <c r="I334" i="2"/>
  <c r="J334" i="2" s="1"/>
  <c r="G339" i="2"/>
  <c r="L339" i="2" s="1"/>
  <c r="H339" i="2"/>
  <c r="I339" i="2"/>
  <c r="J339" i="2" s="1"/>
  <c r="K339" i="2" s="1"/>
  <c r="G342" i="2"/>
  <c r="H342" i="2"/>
  <c r="J342" i="2" s="1"/>
  <c r="K342" i="2" s="1"/>
  <c r="I342" i="2"/>
  <c r="L342" i="2"/>
  <c r="G348" i="2"/>
  <c r="K348" i="2" s="1"/>
  <c r="H348" i="2"/>
  <c r="I348" i="2"/>
  <c r="J348" i="2" s="1"/>
  <c r="G355" i="2"/>
  <c r="L355" i="2" s="1"/>
  <c r="H355" i="2"/>
  <c r="J355" i="2" s="1"/>
  <c r="K355" i="2" s="1"/>
  <c r="I355" i="2"/>
  <c r="G360" i="2"/>
  <c r="L360" i="2" s="1"/>
  <c r="H360" i="2"/>
  <c r="J360" i="2" s="1"/>
  <c r="I360" i="2"/>
  <c r="K360" i="2"/>
  <c r="G367" i="2"/>
  <c r="L367" i="2" s="1"/>
  <c r="H367" i="2"/>
  <c r="I367" i="2"/>
  <c r="G373" i="2"/>
  <c r="H373" i="2"/>
  <c r="I373" i="2"/>
  <c r="L373" i="2"/>
  <c r="G377" i="2"/>
  <c r="L377" i="2" s="1"/>
  <c r="H377" i="2"/>
  <c r="I377" i="2"/>
  <c r="J377" i="2" s="1"/>
  <c r="G378" i="2"/>
  <c r="L378" i="2" s="1"/>
  <c r="H378" i="2"/>
  <c r="I378" i="2"/>
  <c r="J378" i="2" s="1"/>
  <c r="G381" i="2"/>
  <c r="H381" i="2"/>
  <c r="J381" i="2" s="1"/>
  <c r="K381" i="2" s="1"/>
  <c r="I381" i="2"/>
  <c r="L381" i="2"/>
  <c r="G384" i="2"/>
  <c r="L384" i="2" s="1"/>
  <c r="M384" i="2" s="1"/>
  <c r="H384" i="2"/>
  <c r="I384" i="2"/>
  <c r="J384" i="2" s="1"/>
  <c r="G386" i="2"/>
  <c r="L386" i="2" s="1"/>
  <c r="H386" i="2"/>
  <c r="J386" i="2" s="1"/>
  <c r="K386" i="2" s="1"/>
  <c r="I386" i="2"/>
  <c r="G389" i="2"/>
  <c r="L389" i="2" s="1"/>
  <c r="H389" i="2"/>
  <c r="I389" i="2"/>
  <c r="G391" i="2"/>
  <c r="H391" i="2"/>
  <c r="I391" i="2"/>
  <c r="G393" i="2"/>
  <c r="L393" i="2" s="1"/>
  <c r="H393" i="2"/>
  <c r="J393" i="2" s="1"/>
  <c r="I393" i="2"/>
  <c r="G400" i="2"/>
  <c r="L400" i="2" s="1"/>
  <c r="H400" i="2"/>
  <c r="I400" i="2"/>
  <c r="G401" i="2"/>
  <c r="H401" i="2"/>
  <c r="J401" i="2" s="1"/>
  <c r="I401" i="2"/>
  <c r="G402" i="2"/>
  <c r="L402" i="2" s="1"/>
  <c r="M402" i="2" s="1"/>
  <c r="H402" i="2"/>
  <c r="J402" i="2" s="1"/>
  <c r="K402" i="2" s="1"/>
  <c r="I402" i="2"/>
  <c r="G407" i="2"/>
  <c r="L407" i="2" s="1"/>
  <c r="H407" i="2"/>
  <c r="I407" i="2"/>
  <c r="G408" i="2"/>
  <c r="L408" i="2" s="1"/>
  <c r="H408" i="2"/>
  <c r="I408" i="2"/>
  <c r="J408" i="2" s="1"/>
  <c r="G409" i="2"/>
  <c r="L409" i="2" s="1"/>
  <c r="H409" i="2"/>
  <c r="I409" i="2"/>
  <c r="G410" i="2"/>
  <c r="L410" i="2" s="1"/>
  <c r="H410" i="2"/>
  <c r="J410" i="2" s="1"/>
  <c r="I410" i="2"/>
  <c r="G411" i="2"/>
  <c r="H411" i="2"/>
  <c r="I411" i="2"/>
  <c r="J411" i="2"/>
  <c r="K411" i="2" s="1"/>
  <c r="L411" i="2"/>
  <c r="G412" i="2"/>
  <c r="L412" i="2" s="1"/>
  <c r="H412" i="2"/>
  <c r="I412" i="2"/>
  <c r="G413" i="2"/>
  <c r="L413" i="2" s="1"/>
  <c r="H413" i="2"/>
  <c r="J413" i="2" s="1"/>
  <c r="I413" i="2"/>
  <c r="G414" i="2"/>
  <c r="L414" i="2" s="1"/>
  <c r="H414" i="2"/>
  <c r="I414" i="2"/>
  <c r="G415" i="2"/>
  <c r="L415" i="2" s="1"/>
  <c r="H415" i="2"/>
  <c r="J415" i="2" s="1"/>
  <c r="I415" i="2"/>
  <c r="G416" i="2"/>
  <c r="L416" i="2" s="1"/>
  <c r="H416" i="2"/>
  <c r="I416" i="2"/>
  <c r="J416" i="2" s="1"/>
  <c r="G417" i="2"/>
  <c r="L417" i="2" s="1"/>
  <c r="H417" i="2"/>
  <c r="J417" i="2" s="1"/>
  <c r="I417" i="2"/>
  <c r="G418" i="2"/>
  <c r="H418" i="2"/>
  <c r="I418" i="2"/>
  <c r="J418" i="2" s="1"/>
  <c r="G419" i="2"/>
  <c r="L419" i="2" s="1"/>
  <c r="H419" i="2"/>
  <c r="J419" i="2" s="1"/>
  <c r="K419" i="2" s="1"/>
  <c r="I419" i="2"/>
  <c r="G420" i="2"/>
  <c r="H420" i="2"/>
  <c r="I420" i="2"/>
  <c r="L420" i="2"/>
  <c r="G421" i="2"/>
  <c r="H421" i="2"/>
  <c r="I421" i="2"/>
  <c r="L421" i="2"/>
  <c r="G425" i="2"/>
  <c r="L425" i="2" s="1"/>
  <c r="H425" i="2"/>
  <c r="I425" i="2"/>
  <c r="G430" i="2"/>
  <c r="L430" i="2" s="1"/>
  <c r="H430" i="2"/>
  <c r="I430" i="2"/>
  <c r="G435" i="2"/>
  <c r="L435" i="2" s="1"/>
  <c r="H435" i="2"/>
  <c r="I435" i="2"/>
  <c r="G440" i="2"/>
  <c r="L440" i="2" s="1"/>
  <c r="H440" i="2"/>
  <c r="J440" i="2" s="1"/>
  <c r="I440" i="2"/>
  <c r="G446" i="2"/>
  <c r="L446" i="2" s="1"/>
  <c r="H446" i="2"/>
  <c r="J446" i="2" s="1"/>
  <c r="K446" i="2" s="1"/>
  <c r="I446" i="2"/>
  <c r="G932" i="2"/>
  <c r="K932" i="2" s="1"/>
  <c r="H932" i="2"/>
  <c r="J932" i="2" s="1"/>
  <c r="I932" i="2"/>
  <c r="G935" i="2"/>
  <c r="K935" i="2" s="1"/>
  <c r="H935" i="2"/>
  <c r="I935" i="2"/>
  <c r="J935" i="2" s="1"/>
  <c r="G479" i="2"/>
  <c r="L479" i="2" s="1"/>
  <c r="H479" i="2"/>
  <c r="I479" i="2"/>
  <c r="G450" i="2"/>
  <c r="H450" i="2"/>
  <c r="I450" i="2"/>
  <c r="G454" i="2"/>
  <c r="L454" i="2" s="1"/>
  <c r="M454" i="2" s="1"/>
  <c r="H454" i="2"/>
  <c r="J454" i="2" s="1"/>
  <c r="I454" i="2"/>
  <c r="G946" i="2"/>
  <c r="L946" i="2" s="1"/>
  <c r="H946" i="2"/>
  <c r="J946" i="2" s="1"/>
  <c r="I946" i="2"/>
  <c r="G954" i="2"/>
  <c r="L954" i="2" s="1"/>
  <c r="H954" i="2"/>
  <c r="J954" i="2" s="1"/>
  <c r="I954" i="2"/>
  <c r="G963" i="2"/>
  <c r="L963" i="2" s="1"/>
  <c r="H963" i="2"/>
  <c r="I963" i="2"/>
  <c r="G973" i="2"/>
  <c r="L973" i="2" s="1"/>
  <c r="H973" i="2"/>
  <c r="I973" i="2"/>
  <c r="G975" i="2"/>
  <c r="L975" i="2" s="1"/>
  <c r="H975" i="2"/>
  <c r="I975" i="2"/>
  <c r="G977" i="2"/>
  <c r="H977" i="2"/>
  <c r="I977" i="2"/>
  <c r="L977" i="2"/>
  <c r="G707" i="2"/>
  <c r="L707" i="2" s="1"/>
  <c r="H707" i="2"/>
  <c r="I707" i="2"/>
  <c r="J707" i="2"/>
  <c r="K707" i="2" s="1"/>
  <c r="G708" i="2"/>
  <c r="K708" i="2" s="1"/>
  <c r="H708" i="2"/>
  <c r="J708" i="2" s="1"/>
  <c r="I708" i="2"/>
  <c r="G709" i="2"/>
  <c r="H709" i="2"/>
  <c r="J709" i="2" s="1"/>
  <c r="I709" i="2"/>
  <c r="L709" i="2"/>
  <c r="G710" i="2"/>
  <c r="L710" i="2" s="1"/>
  <c r="H710" i="2"/>
  <c r="J710" i="2" s="1"/>
  <c r="I710" i="2"/>
  <c r="G711" i="2"/>
  <c r="H711" i="2"/>
  <c r="I711" i="2"/>
  <c r="G712" i="2"/>
  <c r="H712" i="2"/>
  <c r="J712" i="2" s="1"/>
  <c r="I712" i="2"/>
  <c r="G713" i="2"/>
  <c r="L713" i="2" s="1"/>
  <c r="H713" i="2"/>
  <c r="I713" i="2"/>
  <c r="G714" i="2"/>
  <c r="L714" i="2" s="1"/>
  <c r="H714" i="2"/>
  <c r="I714" i="2"/>
  <c r="G716" i="2"/>
  <c r="L716" i="2" s="1"/>
  <c r="H716" i="2"/>
  <c r="I716" i="2"/>
  <c r="J716" i="2"/>
  <c r="K716" i="2" s="1"/>
  <c r="G718" i="2"/>
  <c r="H718" i="2"/>
  <c r="J718" i="2" s="1"/>
  <c r="I718" i="2"/>
  <c r="G720" i="2"/>
  <c r="H720" i="2"/>
  <c r="J720" i="2" s="1"/>
  <c r="I720" i="2"/>
  <c r="L720" i="2"/>
  <c r="G722" i="2"/>
  <c r="L722" i="2" s="1"/>
  <c r="H722" i="2"/>
  <c r="J722" i="2" s="1"/>
  <c r="I722" i="2"/>
  <c r="G724" i="2"/>
  <c r="H724" i="2"/>
  <c r="I724" i="2"/>
  <c r="G726" i="2"/>
  <c r="H726" i="2"/>
  <c r="J726" i="2" s="1"/>
  <c r="I726" i="2"/>
  <c r="G728" i="2"/>
  <c r="L728" i="2" s="1"/>
  <c r="H728" i="2"/>
  <c r="I728" i="2"/>
  <c r="G729" i="2"/>
  <c r="L729" i="2" s="1"/>
  <c r="H729" i="2"/>
  <c r="I729" i="2"/>
  <c r="G734" i="2"/>
  <c r="L734" i="2" s="1"/>
  <c r="H734" i="2"/>
  <c r="I734" i="2"/>
  <c r="J734" i="2"/>
  <c r="K734" i="2" s="1"/>
  <c r="G740" i="2"/>
  <c r="L740" i="2" s="1"/>
  <c r="M740" i="2" s="1"/>
  <c r="H740" i="2"/>
  <c r="J740" i="2" s="1"/>
  <c r="K740" i="2" s="1"/>
  <c r="I740" i="2"/>
  <c r="G462" i="2"/>
  <c r="H462" i="2"/>
  <c r="I462" i="2"/>
  <c r="L462" i="2"/>
  <c r="G832" i="2"/>
  <c r="L832" i="2" s="1"/>
  <c r="H832" i="2"/>
  <c r="J832" i="2" s="1"/>
  <c r="I832" i="2"/>
  <c r="G465" i="2"/>
  <c r="L465" i="2" s="1"/>
  <c r="H465" i="2"/>
  <c r="I465" i="2"/>
  <c r="J465" i="2" s="1"/>
  <c r="K465" i="2" s="1"/>
  <c r="G466" i="2"/>
  <c r="H466" i="2"/>
  <c r="I466" i="2"/>
  <c r="J466" i="2" s="1"/>
  <c r="G469" i="2"/>
  <c r="L469" i="2" s="1"/>
  <c r="M469" i="2" s="1"/>
  <c r="H469" i="2"/>
  <c r="J469" i="2" s="1"/>
  <c r="K469" i="2" s="1"/>
  <c r="I469" i="2"/>
  <c r="G471" i="2"/>
  <c r="L471" i="2" s="1"/>
  <c r="M471" i="2" s="1"/>
  <c r="H471" i="2"/>
  <c r="I471" i="2"/>
  <c r="J471" i="2" s="1"/>
  <c r="G474" i="2"/>
  <c r="H474" i="2"/>
  <c r="I474" i="2"/>
  <c r="J474" i="2"/>
  <c r="K474" i="2" s="1"/>
  <c r="L474" i="2"/>
  <c r="M474" i="2" s="1"/>
  <c r="G475" i="2"/>
  <c r="L475" i="2" s="1"/>
  <c r="H475" i="2"/>
  <c r="J475" i="2" s="1"/>
  <c r="I475" i="2"/>
  <c r="G477" i="2"/>
  <c r="H477" i="2"/>
  <c r="I477" i="2"/>
  <c r="L477" i="2"/>
  <c r="G478" i="2"/>
  <c r="H478" i="2"/>
  <c r="J478" i="2" s="1"/>
  <c r="I478" i="2"/>
  <c r="G485" i="2"/>
  <c r="L485" i="2" s="1"/>
  <c r="H485" i="2"/>
  <c r="I485" i="2"/>
  <c r="G489" i="2"/>
  <c r="H489" i="2"/>
  <c r="I489" i="2"/>
  <c r="J489" i="2" s="1"/>
  <c r="G493" i="2"/>
  <c r="L493" i="2" s="1"/>
  <c r="H493" i="2"/>
  <c r="J493" i="2" s="1"/>
  <c r="K493" i="2" s="1"/>
  <c r="I493" i="2"/>
  <c r="G497" i="2"/>
  <c r="K497" i="2" s="1"/>
  <c r="H497" i="2"/>
  <c r="I497" i="2"/>
  <c r="J497" i="2" s="1"/>
  <c r="G502" i="2"/>
  <c r="H502" i="2"/>
  <c r="I502" i="2"/>
  <c r="J502" i="2"/>
  <c r="K502" i="2" s="1"/>
  <c r="L502" i="2"/>
  <c r="G504" i="2"/>
  <c r="L504" i="2" s="1"/>
  <c r="M504" i="2" s="1"/>
  <c r="H504" i="2"/>
  <c r="J504" i="2" s="1"/>
  <c r="I504" i="2"/>
  <c r="G507" i="2"/>
  <c r="H507" i="2"/>
  <c r="I507" i="2"/>
  <c r="L507" i="2"/>
  <c r="G509" i="2"/>
  <c r="H509" i="2"/>
  <c r="J509" i="2" s="1"/>
  <c r="I509" i="2"/>
  <c r="G511" i="2"/>
  <c r="L511" i="2" s="1"/>
  <c r="H511" i="2"/>
  <c r="J511" i="2" s="1"/>
  <c r="I511" i="2"/>
  <c r="G513" i="2"/>
  <c r="H513" i="2"/>
  <c r="I513" i="2"/>
  <c r="G515" i="2"/>
  <c r="L515" i="2" s="1"/>
  <c r="H515" i="2"/>
  <c r="J515" i="2" s="1"/>
  <c r="K515" i="2" s="1"/>
  <c r="I515" i="2"/>
  <c r="G517" i="2"/>
  <c r="H517" i="2"/>
  <c r="I517" i="2"/>
  <c r="L517" i="2"/>
  <c r="G742" i="2"/>
  <c r="H742" i="2"/>
  <c r="I742" i="2"/>
  <c r="J742" i="2"/>
  <c r="K742" i="2" s="1"/>
  <c r="L742" i="2"/>
  <c r="M742" i="2" s="1"/>
  <c r="G743" i="2"/>
  <c r="L743" i="2" s="1"/>
  <c r="H743" i="2"/>
  <c r="J743" i="2" s="1"/>
  <c r="K743" i="2" s="1"/>
  <c r="I743" i="2"/>
  <c r="G522" i="2"/>
  <c r="K522" i="2" s="1"/>
  <c r="H522" i="2"/>
  <c r="J522" i="2" s="1"/>
  <c r="I522" i="2"/>
  <c r="L522" i="2"/>
  <c r="M522" i="2" s="1"/>
  <c r="G524" i="2"/>
  <c r="H524" i="2"/>
  <c r="I524" i="2"/>
  <c r="G526" i="2"/>
  <c r="L526" i="2" s="1"/>
  <c r="H526" i="2"/>
  <c r="J526" i="2" s="1"/>
  <c r="I526" i="2"/>
  <c r="G528" i="2"/>
  <c r="H528" i="2"/>
  <c r="I528" i="2"/>
  <c r="J528" i="2" s="1"/>
  <c r="G530" i="2"/>
  <c r="L530" i="2" s="1"/>
  <c r="H530" i="2"/>
  <c r="J530" i="2" s="1"/>
  <c r="K530" i="2" s="1"/>
  <c r="I530" i="2"/>
  <c r="G534" i="2"/>
  <c r="H534" i="2"/>
  <c r="I534" i="2"/>
  <c r="J534" i="2" s="1"/>
  <c r="K534" i="2" s="1"/>
  <c r="L534" i="2"/>
  <c r="G536" i="2"/>
  <c r="L536" i="2" s="1"/>
  <c r="M536" i="2" s="1"/>
  <c r="H536" i="2"/>
  <c r="J536" i="2" s="1"/>
  <c r="K536" i="2" s="1"/>
  <c r="I536" i="2"/>
  <c r="G538" i="2"/>
  <c r="L538" i="2" s="1"/>
  <c r="H538" i="2"/>
  <c r="J538" i="2" s="1"/>
  <c r="I538" i="2"/>
  <c r="G540" i="2"/>
  <c r="H540" i="2"/>
  <c r="I540" i="2"/>
  <c r="L540" i="2"/>
  <c r="G542" i="2"/>
  <c r="H542" i="2"/>
  <c r="J542" i="2" s="1"/>
  <c r="I542" i="2"/>
  <c r="G551" i="2"/>
  <c r="L551" i="2" s="1"/>
  <c r="H551" i="2"/>
  <c r="J551" i="2" s="1"/>
  <c r="I551" i="2"/>
  <c r="G555" i="2"/>
  <c r="H555" i="2"/>
  <c r="I555" i="2"/>
  <c r="G559" i="2"/>
  <c r="L559" i="2" s="1"/>
  <c r="H559" i="2"/>
  <c r="J559" i="2" s="1"/>
  <c r="K559" i="2" s="1"/>
  <c r="I559" i="2"/>
  <c r="G571" i="2"/>
  <c r="H571" i="2"/>
  <c r="I571" i="2"/>
  <c r="L571" i="2"/>
  <c r="G575" i="2"/>
  <c r="L575" i="2" s="1"/>
  <c r="H575" i="2"/>
  <c r="J575" i="2" s="1"/>
  <c r="K575" i="2" s="1"/>
  <c r="I575" i="2"/>
  <c r="G578" i="2"/>
  <c r="L578" i="2" s="1"/>
  <c r="H578" i="2"/>
  <c r="J578" i="2" s="1"/>
  <c r="I578" i="2"/>
  <c r="G580" i="2"/>
  <c r="H580" i="2"/>
  <c r="I580" i="2"/>
  <c r="L580" i="2"/>
  <c r="G588" i="2"/>
  <c r="H588" i="2"/>
  <c r="J588" i="2" s="1"/>
  <c r="I588" i="2"/>
  <c r="G603" i="2"/>
  <c r="L603" i="2" s="1"/>
  <c r="H603" i="2"/>
  <c r="J603" i="2" s="1"/>
  <c r="I603" i="2"/>
  <c r="G609" i="2"/>
  <c r="H609" i="2"/>
  <c r="I609" i="2"/>
  <c r="G8" i="2"/>
  <c r="L8" i="2" s="1"/>
  <c r="H8" i="2"/>
  <c r="J8" i="2" s="1"/>
  <c r="K8" i="2" s="1"/>
  <c r="I8" i="2"/>
  <c r="G15" i="2"/>
  <c r="H15" i="2"/>
  <c r="I15" i="2"/>
  <c r="L15" i="2"/>
  <c r="G842" i="2"/>
  <c r="L842" i="2" s="1"/>
  <c r="H842" i="2"/>
  <c r="J842" i="2" s="1"/>
  <c r="K842" i="2" s="1"/>
  <c r="I842" i="2"/>
  <c r="G19" i="2"/>
  <c r="L19" i="2" s="1"/>
  <c r="M19" i="2" s="1"/>
  <c r="H19" i="2"/>
  <c r="J19" i="2" s="1"/>
  <c r="I19" i="2"/>
  <c r="G614" i="2"/>
  <c r="H614" i="2"/>
  <c r="I614" i="2"/>
  <c r="L614" i="2"/>
  <c r="G618" i="2"/>
  <c r="H618" i="2"/>
  <c r="J618" i="2" s="1"/>
  <c r="I618" i="2"/>
  <c r="G621" i="2"/>
  <c r="L621" i="2" s="1"/>
  <c r="H621" i="2"/>
  <c r="I621" i="2"/>
  <c r="G623" i="2"/>
  <c r="K623" i="2" s="1"/>
  <c r="H623" i="2"/>
  <c r="I623" i="2"/>
  <c r="J623" i="2" s="1"/>
  <c r="G625" i="2"/>
  <c r="L625" i="2" s="1"/>
  <c r="H625" i="2"/>
  <c r="J625" i="2" s="1"/>
  <c r="K625" i="2" s="1"/>
  <c r="I625" i="2"/>
  <c r="G628" i="2"/>
  <c r="L628" i="2" s="1"/>
  <c r="H628" i="2"/>
  <c r="I628" i="2"/>
  <c r="J628" i="2" s="1"/>
  <c r="G630" i="2"/>
  <c r="H630" i="2"/>
  <c r="I630" i="2"/>
  <c r="J630" i="2"/>
  <c r="L630" i="2"/>
  <c r="M630" i="2" s="1"/>
  <c r="G632" i="2"/>
  <c r="L632" i="2" s="1"/>
  <c r="H632" i="2"/>
  <c r="J632" i="2" s="1"/>
  <c r="I632" i="2"/>
  <c r="G633" i="2"/>
  <c r="H633" i="2"/>
  <c r="I633" i="2"/>
  <c r="L633" i="2"/>
  <c r="G635" i="2"/>
  <c r="H635" i="2"/>
  <c r="J635" i="2" s="1"/>
  <c r="I635" i="2"/>
  <c r="G637" i="2"/>
  <c r="H637" i="2"/>
  <c r="I637" i="2"/>
  <c r="G639" i="2"/>
  <c r="H639" i="2"/>
  <c r="I639" i="2"/>
  <c r="J639" i="2" s="1"/>
  <c r="G641" i="2"/>
  <c r="L641" i="2" s="1"/>
  <c r="H641" i="2"/>
  <c r="J641" i="2" s="1"/>
  <c r="K641" i="2" s="1"/>
  <c r="I641" i="2"/>
  <c r="G643" i="2"/>
  <c r="K643" i="2" s="1"/>
  <c r="H643" i="2"/>
  <c r="I643" i="2"/>
  <c r="J643" i="2" s="1"/>
  <c r="G644" i="2"/>
  <c r="H644" i="2"/>
  <c r="I644" i="2"/>
  <c r="J644" i="2"/>
  <c r="K644" i="2" s="1"/>
  <c r="L644" i="2"/>
  <c r="G646" i="2"/>
  <c r="L646" i="2" s="1"/>
  <c r="M646" i="2" s="1"/>
  <c r="H646" i="2"/>
  <c r="J646" i="2" s="1"/>
  <c r="I646" i="2"/>
  <c r="G649" i="2"/>
  <c r="H649" i="2"/>
  <c r="I649" i="2"/>
  <c r="L649" i="2"/>
  <c r="G652" i="2"/>
  <c r="H652" i="2"/>
  <c r="I652" i="2"/>
  <c r="G654" i="2"/>
  <c r="H654" i="2"/>
  <c r="J654" i="2" s="1"/>
  <c r="I654" i="2"/>
  <c r="G657" i="2"/>
  <c r="H657" i="2"/>
  <c r="I657" i="2"/>
  <c r="G658" i="2"/>
  <c r="L658" i="2" s="1"/>
  <c r="H658" i="2"/>
  <c r="J658" i="2" s="1"/>
  <c r="K658" i="2" s="1"/>
  <c r="I658" i="2"/>
  <c r="G753" i="2"/>
  <c r="H753" i="2"/>
  <c r="I753" i="2"/>
  <c r="L753" i="2"/>
  <c r="G1008" i="2"/>
  <c r="H1008" i="2"/>
  <c r="I1008" i="2"/>
  <c r="J1008" i="2"/>
  <c r="L1008" i="2"/>
  <c r="M1008" i="2" s="1"/>
  <c r="G1015" i="2"/>
  <c r="L1015" i="2" s="1"/>
  <c r="H1015" i="2"/>
  <c r="J1015" i="2" s="1"/>
  <c r="K1015" i="2" s="1"/>
  <c r="I1015" i="2"/>
  <c r="G857" i="2"/>
  <c r="K857" i="2" s="1"/>
  <c r="H857" i="2"/>
  <c r="J857" i="2" s="1"/>
  <c r="I857" i="2"/>
  <c r="G864" i="2"/>
  <c r="H864" i="2"/>
  <c r="I864" i="2"/>
  <c r="J864" i="2" s="1"/>
  <c r="G867" i="2"/>
  <c r="L867" i="2" s="1"/>
  <c r="H867" i="2"/>
  <c r="J867" i="2" s="1"/>
  <c r="I867" i="2"/>
  <c r="G869" i="2"/>
  <c r="H869" i="2"/>
  <c r="I869" i="2"/>
  <c r="G31" i="2"/>
  <c r="L31" i="2" s="1"/>
  <c r="H31" i="2"/>
  <c r="J31" i="2" s="1"/>
  <c r="K31" i="2" s="1"/>
  <c r="I31" i="2"/>
  <c r="G44" i="2"/>
  <c r="L44" i="2" s="1"/>
  <c r="H44" i="2"/>
  <c r="I44" i="2"/>
  <c r="J44" i="2" s="1"/>
  <c r="K44" i="2" s="1"/>
  <c r="G61" i="2"/>
  <c r="H61" i="2"/>
  <c r="J61" i="2" s="1"/>
  <c r="I61" i="2"/>
  <c r="G66" i="2"/>
  <c r="L66" i="2" s="1"/>
  <c r="H66" i="2"/>
  <c r="I66" i="2"/>
  <c r="G73" i="2"/>
  <c r="H73" i="2"/>
  <c r="J73" i="2" s="1"/>
  <c r="I73" i="2"/>
  <c r="G83" i="2"/>
  <c r="H83" i="2"/>
  <c r="I83" i="2"/>
  <c r="J83" i="2" s="1"/>
  <c r="G88" i="2"/>
  <c r="L88" i="2" s="1"/>
  <c r="H88" i="2"/>
  <c r="I88" i="2"/>
  <c r="G90" i="2"/>
  <c r="L90" i="2" s="1"/>
  <c r="M90" i="2" s="1"/>
  <c r="H90" i="2"/>
  <c r="J90" i="2" s="1"/>
  <c r="I90" i="2"/>
  <c r="G109" i="2"/>
  <c r="H109" i="2"/>
  <c r="I109" i="2"/>
  <c r="L109" i="2"/>
  <c r="G126" i="2"/>
  <c r="L126" i="2" s="1"/>
  <c r="H126" i="2"/>
  <c r="I126" i="2"/>
  <c r="G135" i="2"/>
  <c r="H135" i="2"/>
  <c r="I135" i="2"/>
  <c r="J135" i="2" s="1"/>
  <c r="K135" i="2" s="1"/>
  <c r="L135" i="2"/>
  <c r="G144" i="2"/>
  <c r="L144" i="2" s="1"/>
  <c r="M144" i="2" s="1"/>
  <c r="H144" i="2"/>
  <c r="J144" i="2" s="1"/>
  <c r="I144" i="2"/>
  <c r="G154" i="2"/>
  <c r="H154" i="2"/>
  <c r="I154" i="2"/>
  <c r="L154" i="2"/>
  <c r="G164" i="2"/>
  <c r="H164" i="2"/>
  <c r="I164" i="2"/>
  <c r="G172" i="2"/>
  <c r="H172" i="2"/>
  <c r="I172" i="2"/>
  <c r="J172" i="2"/>
  <c r="K172" i="2" s="1"/>
  <c r="L172" i="2"/>
  <c r="G175" i="2"/>
  <c r="L175" i="2" s="1"/>
  <c r="H175" i="2"/>
  <c r="J175" i="2" s="1"/>
  <c r="I175" i="2"/>
  <c r="G177" i="2"/>
  <c r="H177" i="2"/>
  <c r="I177" i="2"/>
  <c r="J177" i="2" s="1"/>
  <c r="K177" i="2" s="1"/>
  <c r="L177" i="2"/>
  <c r="G182" i="2"/>
  <c r="L182" i="2" s="1"/>
  <c r="H182" i="2"/>
  <c r="J182" i="2" s="1"/>
  <c r="I182" i="2"/>
  <c r="G183" i="2"/>
  <c r="H183" i="2"/>
  <c r="J183" i="2" s="1"/>
  <c r="I183" i="2"/>
  <c r="G186" i="2"/>
  <c r="L186" i="2" s="1"/>
  <c r="H186" i="2"/>
  <c r="J186" i="2" s="1"/>
  <c r="I186" i="2"/>
  <c r="G189" i="2"/>
  <c r="L189" i="2" s="1"/>
  <c r="H189" i="2"/>
  <c r="J189" i="2" s="1"/>
  <c r="I189" i="2"/>
  <c r="G191" i="2"/>
  <c r="L191" i="2" s="1"/>
  <c r="H191" i="2"/>
  <c r="I191" i="2"/>
  <c r="G193" i="2"/>
  <c r="H193" i="2"/>
  <c r="J193" i="2" s="1"/>
  <c r="I193" i="2"/>
  <c r="G196" i="2"/>
  <c r="L196" i="2" s="1"/>
  <c r="H196" i="2"/>
  <c r="J196" i="2" s="1"/>
  <c r="I196" i="2"/>
  <c r="G200" i="2"/>
  <c r="L200" i="2" s="1"/>
  <c r="H200" i="2"/>
  <c r="I200" i="2"/>
  <c r="J200" i="2" s="1"/>
  <c r="G201" i="2"/>
  <c r="H201" i="2"/>
  <c r="I201" i="2"/>
  <c r="J201" i="2"/>
  <c r="L201" i="2"/>
  <c r="M201" i="2" s="1"/>
  <c r="G204" i="2"/>
  <c r="L204" i="2" s="1"/>
  <c r="H204" i="2"/>
  <c r="I204" i="2"/>
  <c r="G206" i="2"/>
  <c r="H206" i="2"/>
  <c r="I206" i="2"/>
  <c r="J206" i="2"/>
  <c r="K206" i="2" s="1"/>
  <c r="L206" i="2"/>
  <c r="G208" i="2"/>
  <c r="L208" i="2" s="1"/>
  <c r="M208" i="2" s="1"/>
  <c r="H208" i="2"/>
  <c r="J208" i="2" s="1"/>
  <c r="I208" i="2"/>
  <c r="G210" i="2"/>
  <c r="H210" i="2"/>
  <c r="I210" i="2"/>
  <c r="J210" i="2"/>
  <c r="G212" i="2"/>
  <c r="H212" i="2"/>
  <c r="J212" i="2" s="1"/>
  <c r="I212" i="2"/>
  <c r="G213" i="2"/>
  <c r="L213" i="2" s="1"/>
  <c r="H213" i="2"/>
  <c r="J213" i="2" s="1"/>
  <c r="I213" i="2"/>
  <c r="G214" i="2"/>
  <c r="H214" i="2"/>
  <c r="I214" i="2"/>
  <c r="J214" i="2" s="1"/>
  <c r="G216" i="2"/>
  <c r="L216" i="2" s="1"/>
  <c r="M216" i="2" s="1"/>
  <c r="H216" i="2"/>
  <c r="J216" i="2" s="1"/>
  <c r="K216" i="2" s="1"/>
  <c r="I216" i="2"/>
  <c r="G218" i="2"/>
  <c r="L218" i="2" s="1"/>
  <c r="H218" i="2"/>
  <c r="I218" i="2"/>
  <c r="J218" i="2" s="1"/>
  <c r="K218" i="2" s="1"/>
  <c r="G220" i="2"/>
  <c r="H220" i="2"/>
  <c r="J220" i="2" s="1"/>
  <c r="K220" i="2" s="1"/>
  <c r="I220" i="2"/>
  <c r="L220" i="2"/>
  <c r="M220" i="2" s="1"/>
  <c r="G223" i="2"/>
  <c r="L223" i="2" s="1"/>
  <c r="H223" i="2"/>
  <c r="J223" i="2" s="1"/>
  <c r="K223" i="2" s="1"/>
  <c r="I223" i="2"/>
  <c r="G224" i="2"/>
  <c r="H224" i="2"/>
  <c r="J224" i="2" s="1"/>
  <c r="I224" i="2"/>
  <c r="G227" i="2"/>
  <c r="H227" i="2"/>
  <c r="I227" i="2"/>
  <c r="G229" i="2"/>
  <c r="L229" i="2" s="1"/>
  <c r="H229" i="2"/>
  <c r="J229" i="2" s="1"/>
  <c r="I229" i="2"/>
  <c r="G232" i="2"/>
  <c r="H232" i="2"/>
  <c r="I232" i="2"/>
  <c r="G235" i="2"/>
  <c r="L235" i="2" s="1"/>
  <c r="M235" i="2" s="1"/>
  <c r="H235" i="2"/>
  <c r="J235" i="2" s="1"/>
  <c r="K235" i="2" s="1"/>
  <c r="I235" i="2"/>
  <c r="G237" i="2"/>
  <c r="H237" i="2"/>
  <c r="I237" i="2"/>
  <c r="L237" i="2"/>
  <c r="G239" i="2"/>
  <c r="L239" i="2" s="1"/>
  <c r="M239" i="2" s="1"/>
  <c r="H239" i="2"/>
  <c r="J239" i="2" s="1"/>
  <c r="K239" i="2" s="1"/>
  <c r="I239" i="2"/>
  <c r="G241" i="2"/>
  <c r="L241" i="2" s="1"/>
  <c r="H241" i="2"/>
  <c r="I241" i="2"/>
  <c r="G243" i="2"/>
  <c r="H243" i="2"/>
  <c r="J243" i="2" s="1"/>
  <c r="I243" i="2"/>
  <c r="G249" i="2"/>
  <c r="H249" i="2"/>
  <c r="I249" i="2"/>
  <c r="G252" i="2"/>
  <c r="L252" i="2" s="1"/>
  <c r="H252" i="2"/>
  <c r="J252" i="2" s="1"/>
  <c r="I252" i="2"/>
  <c r="G255" i="2"/>
  <c r="H255" i="2"/>
  <c r="I255" i="2"/>
  <c r="G256" i="2"/>
  <c r="L256" i="2" s="1"/>
  <c r="H256" i="2"/>
  <c r="J256" i="2" s="1"/>
  <c r="M256" i="2" s="1"/>
  <c r="I256" i="2"/>
  <c r="G259" i="2"/>
  <c r="H259" i="2"/>
  <c r="I259" i="2"/>
  <c r="L259" i="2"/>
  <c r="G262" i="2"/>
  <c r="L262" i="2" s="1"/>
  <c r="M262" i="2" s="1"/>
  <c r="H262" i="2"/>
  <c r="J262" i="2" s="1"/>
  <c r="I262" i="2"/>
  <c r="G267" i="2"/>
  <c r="L267" i="2" s="1"/>
  <c r="H267" i="2"/>
  <c r="I267" i="2"/>
  <c r="G268" i="2"/>
  <c r="H268" i="2"/>
  <c r="J268" i="2" s="1"/>
  <c r="I268" i="2"/>
  <c r="G881" i="2"/>
  <c r="H881" i="2"/>
  <c r="I881" i="2"/>
  <c r="G887" i="2"/>
  <c r="L887" i="2" s="1"/>
  <c r="H887" i="2"/>
  <c r="J887" i="2" s="1"/>
  <c r="K887" i="2" s="1"/>
  <c r="I887" i="2"/>
  <c r="G891" i="2"/>
  <c r="H891" i="2"/>
  <c r="I891" i="2"/>
  <c r="G765" i="2"/>
  <c r="L765" i="2" s="1"/>
  <c r="H765" i="2"/>
  <c r="J765" i="2" s="1"/>
  <c r="I765" i="2"/>
  <c r="G793" i="2"/>
  <c r="H793" i="2"/>
  <c r="I793" i="2"/>
  <c r="J793" i="2" s="1"/>
  <c r="K793" i="2" s="1"/>
  <c r="L793" i="2"/>
  <c r="G682" i="2"/>
  <c r="L682" i="2" s="1"/>
  <c r="H682" i="2"/>
  <c r="J682" i="2" s="1"/>
  <c r="K682" i="2" s="1"/>
  <c r="I682" i="2"/>
  <c r="G683" i="2"/>
  <c r="L683" i="2" s="1"/>
  <c r="H683" i="2"/>
  <c r="I683" i="2"/>
  <c r="G685" i="2"/>
  <c r="H685" i="2"/>
  <c r="J685" i="2" s="1"/>
  <c r="I685" i="2"/>
  <c r="G686" i="2"/>
  <c r="H686" i="2"/>
  <c r="I686" i="2"/>
  <c r="G687" i="2"/>
  <c r="L687" i="2" s="1"/>
  <c r="H687" i="2"/>
  <c r="J687" i="2" s="1"/>
  <c r="K687" i="2" s="1"/>
  <c r="I687" i="2"/>
  <c r="G802" i="2"/>
  <c r="H802" i="2"/>
  <c r="I802" i="2"/>
  <c r="J802" i="2" s="1"/>
  <c r="G803" i="2"/>
  <c r="L803" i="2" s="1"/>
  <c r="H803" i="2"/>
  <c r="J803" i="2" s="1"/>
  <c r="M803" i="2" s="1"/>
  <c r="I803" i="2"/>
  <c r="G705" i="2"/>
  <c r="H705" i="2"/>
  <c r="I705" i="2"/>
  <c r="L705" i="2"/>
  <c r="G45" i="2"/>
  <c r="L45" i="2" s="1"/>
  <c r="M45" i="2" s="1"/>
  <c r="H45" i="2"/>
  <c r="J45" i="2" s="1"/>
  <c r="I45" i="2"/>
  <c r="G74" i="2"/>
  <c r="L74" i="2" s="1"/>
  <c r="H74" i="2"/>
  <c r="I74" i="2"/>
  <c r="G145" i="2"/>
  <c r="K145" i="2" s="1"/>
  <c r="H145" i="2"/>
  <c r="J145" i="2" s="1"/>
  <c r="I145" i="2"/>
  <c r="G269" i="2"/>
  <c r="H269" i="2"/>
  <c r="J269" i="2" s="1"/>
  <c r="I269" i="2"/>
  <c r="G1009" i="2"/>
  <c r="L1009" i="2" s="1"/>
  <c r="H1009" i="2"/>
  <c r="J1009" i="2" s="1"/>
  <c r="K1009" i="2" s="1"/>
  <c r="I1009" i="2"/>
  <c r="G1016" i="2"/>
  <c r="H1016" i="2"/>
  <c r="I1016" i="2"/>
  <c r="G46" i="2"/>
  <c r="L46" i="2" s="1"/>
  <c r="H46" i="2"/>
  <c r="J46" i="2" s="1"/>
  <c r="I46" i="2"/>
  <c r="G233" i="2"/>
  <c r="H233" i="2"/>
  <c r="I233" i="2"/>
  <c r="L233" i="2"/>
  <c r="G236" i="2"/>
  <c r="L236" i="2" s="1"/>
  <c r="H236" i="2"/>
  <c r="J236" i="2" s="1"/>
  <c r="K236" i="2" s="1"/>
  <c r="I236" i="2"/>
  <c r="G62" i="2"/>
  <c r="L62" i="2" s="1"/>
  <c r="H62" i="2"/>
  <c r="J62" i="2" s="1"/>
  <c r="I62" i="2"/>
  <c r="G75" i="2"/>
  <c r="K75" i="2" s="1"/>
  <c r="H75" i="2"/>
  <c r="J75" i="2" s="1"/>
  <c r="I75" i="2"/>
  <c r="G84" i="2"/>
  <c r="H84" i="2"/>
  <c r="I84" i="2"/>
  <c r="G94" i="2"/>
  <c r="L94" i="2" s="1"/>
  <c r="H94" i="2"/>
  <c r="J94" i="2" s="1"/>
  <c r="I94" i="2"/>
  <c r="G101" i="2"/>
  <c r="H101" i="2"/>
  <c r="I101" i="2"/>
  <c r="G110" i="2"/>
  <c r="L110" i="2" s="1"/>
  <c r="H110" i="2"/>
  <c r="J110" i="2" s="1"/>
  <c r="M110" i="2" s="1"/>
  <c r="I110" i="2"/>
  <c r="G116" i="2"/>
  <c r="H116" i="2"/>
  <c r="I116" i="2"/>
  <c r="L116" i="2"/>
  <c r="G127" i="2"/>
  <c r="H127" i="2"/>
  <c r="J127" i="2" s="1"/>
  <c r="I127" i="2"/>
  <c r="G136" i="2"/>
  <c r="L136" i="2" s="1"/>
  <c r="H136" i="2"/>
  <c r="I136" i="2"/>
  <c r="G146" i="2"/>
  <c r="K146" i="2" s="1"/>
  <c r="H146" i="2"/>
  <c r="J146" i="2" s="1"/>
  <c r="I146" i="2"/>
  <c r="G155" i="2"/>
  <c r="H155" i="2"/>
  <c r="J155" i="2" s="1"/>
  <c r="I155" i="2"/>
  <c r="G165" i="2"/>
  <c r="L165" i="2" s="1"/>
  <c r="H165" i="2"/>
  <c r="I165" i="2"/>
  <c r="G173" i="2"/>
  <c r="H173" i="2"/>
  <c r="I173" i="2"/>
  <c r="J173" i="2" s="1"/>
  <c r="G63" i="2"/>
  <c r="L63" i="2" s="1"/>
  <c r="H63" i="2"/>
  <c r="J63" i="2" s="1"/>
  <c r="M63" i="2" s="1"/>
  <c r="I63" i="2"/>
  <c r="G76" i="2"/>
  <c r="H76" i="2"/>
  <c r="I76" i="2"/>
  <c r="J76" i="2" s="1"/>
  <c r="K76" i="2" s="1"/>
  <c r="L76" i="2"/>
  <c r="G85" i="2"/>
  <c r="L85" i="2" s="1"/>
  <c r="H85" i="2"/>
  <c r="I85" i="2"/>
  <c r="G95" i="2"/>
  <c r="H95" i="2"/>
  <c r="J95" i="2" s="1"/>
  <c r="I95" i="2"/>
  <c r="L95" i="2"/>
  <c r="G102" i="2"/>
  <c r="H102" i="2"/>
  <c r="J102" i="2" s="1"/>
  <c r="I102" i="2"/>
  <c r="G111" i="2"/>
  <c r="H111" i="2"/>
  <c r="I111" i="2"/>
  <c r="G117" i="2"/>
  <c r="L117" i="2" s="1"/>
  <c r="H117" i="2"/>
  <c r="I117" i="2"/>
  <c r="G128" i="2"/>
  <c r="H128" i="2"/>
  <c r="I128" i="2"/>
  <c r="J128" i="2" s="1"/>
  <c r="G137" i="2"/>
  <c r="L137" i="2" s="1"/>
  <c r="H137" i="2"/>
  <c r="J137" i="2" s="1"/>
  <c r="M137" i="2" s="1"/>
  <c r="I137" i="2"/>
  <c r="G147" i="2"/>
  <c r="H147" i="2"/>
  <c r="I147" i="2"/>
  <c r="L147" i="2"/>
  <c r="G156" i="2"/>
  <c r="L156" i="2" s="1"/>
  <c r="H156" i="2"/>
  <c r="J156" i="2" s="1"/>
  <c r="K156" i="2" s="1"/>
  <c r="I156" i="2"/>
  <c r="G166" i="2"/>
  <c r="L166" i="2" s="1"/>
  <c r="H166" i="2"/>
  <c r="I166" i="2"/>
  <c r="G47" i="2"/>
  <c r="K47" i="2" s="1"/>
  <c r="H47" i="2"/>
  <c r="J47" i="2" s="1"/>
  <c r="I47" i="2"/>
  <c r="G9" i="2"/>
  <c r="H9" i="2"/>
  <c r="I9" i="2"/>
  <c r="G10" i="2"/>
  <c r="L10" i="2" s="1"/>
  <c r="H10" i="2"/>
  <c r="I10" i="2"/>
  <c r="G285" i="2"/>
  <c r="H285" i="2"/>
  <c r="I285" i="2"/>
  <c r="J285" i="2" s="1"/>
  <c r="G289" i="2"/>
  <c r="L289" i="2" s="1"/>
  <c r="H289" i="2"/>
  <c r="J289" i="2" s="1"/>
  <c r="M289" i="2" s="1"/>
  <c r="I289" i="2"/>
  <c r="G324" i="2"/>
  <c r="H324" i="2"/>
  <c r="I324" i="2"/>
  <c r="J324" i="2" s="1"/>
  <c r="K324" i="2" s="1"/>
  <c r="L324" i="2"/>
  <c r="G330" i="2"/>
  <c r="L330" i="2" s="1"/>
  <c r="H330" i="2"/>
  <c r="I330" i="2"/>
  <c r="G349" i="2"/>
  <c r="H349" i="2"/>
  <c r="J349" i="2" s="1"/>
  <c r="I349" i="2"/>
  <c r="L349" i="2"/>
  <c r="G361" i="2"/>
  <c r="K361" i="2" s="1"/>
  <c r="H361" i="2"/>
  <c r="J361" i="2" s="1"/>
  <c r="I361" i="2"/>
  <c r="G374" i="2"/>
  <c r="H374" i="2"/>
  <c r="I374" i="2"/>
  <c r="G387" i="2"/>
  <c r="L387" i="2" s="1"/>
  <c r="H387" i="2"/>
  <c r="I387" i="2"/>
  <c r="G390" i="2"/>
  <c r="H390" i="2"/>
  <c r="I390" i="2"/>
  <c r="J390" i="2" s="1"/>
  <c r="G925" i="2"/>
  <c r="H925" i="2"/>
  <c r="J925" i="2" s="1"/>
  <c r="M925" i="2" s="1"/>
  <c r="I925" i="2"/>
  <c r="L925" i="2"/>
  <c r="G947" i="2"/>
  <c r="K947" i="2" s="1"/>
  <c r="H947" i="2"/>
  <c r="I947" i="2"/>
  <c r="J947" i="2" s="1"/>
  <c r="L947" i="2"/>
  <c r="M947" i="2" s="1"/>
  <c r="G955" i="2"/>
  <c r="H955" i="2"/>
  <c r="I955" i="2"/>
  <c r="J955" i="2" s="1"/>
  <c r="L955" i="2"/>
  <c r="G964" i="2"/>
  <c r="L964" i="2" s="1"/>
  <c r="H964" i="2"/>
  <c r="I964" i="2"/>
  <c r="G527" i="2"/>
  <c r="H527" i="2"/>
  <c r="J527" i="2" s="1"/>
  <c r="I527" i="2"/>
  <c r="G529" i="2"/>
  <c r="H529" i="2"/>
  <c r="I529" i="2"/>
  <c r="G531" i="2"/>
  <c r="H531" i="2"/>
  <c r="I531" i="2"/>
  <c r="L531" i="2"/>
  <c r="G532" i="2"/>
  <c r="H532" i="2"/>
  <c r="I532" i="2"/>
  <c r="G535" i="2"/>
  <c r="L535" i="2" s="1"/>
  <c r="H535" i="2"/>
  <c r="J535" i="2" s="1"/>
  <c r="I535" i="2"/>
  <c r="G537" i="2"/>
  <c r="K537" i="2" s="1"/>
  <c r="H537" i="2"/>
  <c r="I537" i="2"/>
  <c r="J537" i="2" s="1"/>
  <c r="L537" i="2"/>
  <c r="M537" i="2" s="1"/>
  <c r="G539" i="2"/>
  <c r="H539" i="2"/>
  <c r="I539" i="2"/>
  <c r="J539" i="2" s="1"/>
  <c r="M539" i="2" s="1"/>
  <c r="L539" i="2"/>
  <c r="G541" i="2"/>
  <c r="L541" i="2" s="1"/>
  <c r="H541" i="2"/>
  <c r="I541" i="2"/>
  <c r="G543" i="2"/>
  <c r="H543" i="2"/>
  <c r="J543" i="2" s="1"/>
  <c r="I543" i="2"/>
  <c r="L543" i="2"/>
  <c r="G11" i="2"/>
  <c r="L11" i="2" s="1"/>
  <c r="H11" i="2"/>
  <c r="J11" i="2" s="1"/>
  <c r="I11" i="2"/>
  <c r="G20" i="2"/>
  <c r="H20" i="2"/>
  <c r="J20" i="2" s="1"/>
  <c r="K20" i="2" s="1"/>
  <c r="I20" i="2"/>
  <c r="L20" i="2"/>
  <c r="G858" i="2"/>
  <c r="H858" i="2"/>
  <c r="I858" i="2"/>
  <c r="J858" i="2" s="1"/>
  <c r="G505" i="2"/>
  <c r="H505" i="2"/>
  <c r="I505" i="2"/>
  <c r="J505" i="2" s="1"/>
  <c r="M505" i="2" s="1"/>
  <c r="L505" i="2"/>
  <c r="G533" i="2"/>
  <c r="L533" i="2" s="1"/>
  <c r="H533" i="2"/>
  <c r="I533" i="2"/>
  <c r="J533" i="2" s="1"/>
  <c r="K533" i="2" s="1"/>
  <c r="G375" i="2"/>
  <c r="H375" i="2"/>
  <c r="I375" i="2"/>
  <c r="L375" i="2"/>
  <c r="G426" i="2"/>
  <c r="H426" i="2"/>
  <c r="I426" i="2"/>
  <c r="L426" i="2"/>
  <c r="G431" i="2"/>
  <c r="H431" i="2"/>
  <c r="J431" i="2" s="1"/>
  <c r="I431" i="2"/>
  <c r="L431" i="2"/>
  <c r="G436" i="2"/>
  <c r="H436" i="2"/>
  <c r="I436" i="2"/>
  <c r="G441" i="2"/>
  <c r="H441" i="2"/>
  <c r="I441" i="2"/>
  <c r="L441" i="2"/>
  <c r="G766" i="2"/>
  <c r="H766" i="2"/>
  <c r="I766" i="2"/>
  <c r="G286" i="2"/>
  <c r="H286" i="2"/>
  <c r="I286" i="2"/>
  <c r="L286" i="2"/>
  <c r="G316" i="2"/>
  <c r="L316" i="2" s="1"/>
  <c r="H316" i="2"/>
  <c r="I316" i="2"/>
  <c r="J316" i="2" s="1"/>
  <c r="K316" i="2" s="1"/>
  <c r="G325" i="2"/>
  <c r="H325" i="2"/>
  <c r="I325" i="2"/>
  <c r="J325" i="2"/>
  <c r="K325" i="2" s="1"/>
  <c r="L325" i="2"/>
  <c r="G331" i="2"/>
  <c r="L331" i="2" s="1"/>
  <c r="H331" i="2"/>
  <c r="I331" i="2"/>
  <c r="G343" i="2"/>
  <c r="K343" i="2" s="1"/>
  <c r="H343" i="2"/>
  <c r="I343" i="2"/>
  <c r="J343" i="2"/>
  <c r="G350" i="2"/>
  <c r="L350" i="2" s="1"/>
  <c r="H350" i="2"/>
  <c r="J350" i="2" s="1"/>
  <c r="I350" i="2"/>
  <c r="G356" i="2"/>
  <c r="L356" i="2" s="1"/>
  <c r="H356" i="2"/>
  <c r="I356" i="2"/>
  <c r="G362" i="2"/>
  <c r="H362" i="2"/>
  <c r="I362" i="2"/>
  <c r="J362" i="2" s="1"/>
  <c r="G368" i="2"/>
  <c r="L368" i="2" s="1"/>
  <c r="H368" i="2"/>
  <c r="J368" i="2" s="1"/>
  <c r="K368" i="2" s="1"/>
  <c r="I368" i="2"/>
  <c r="G385" i="2"/>
  <c r="H385" i="2"/>
  <c r="I385" i="2"/>
  <c r="J385" i="2" s="1"/>
  <c r="G403" i="2"/>
  <c r="L403" i="2" s="1"/>
  <c r="H403" i="2"/>
  <c r="J403" i="2" s="1"/>
  <c r="K403" i="2" s="1"/>
  <c r="I403" i="2"/>
  <c r="G926" i="2"/>
  <c r="H926" i="2"/>
  <c r="J926" i="2" s="1"/>
  <c r="I926" i="2"/>
  <c r="K926" i="2"/>
  <c r="L926" i="2"/>
  <c r="M926" i="2" s="1"/>
  <c r="G455" i="2"/>
  <c r="L455" i="2" s="1"/>
  <c r="H455" i="2"/>
  <c r="J455" i="2" s="1"/>
  <c r="I455" i="2"/>
  <c r="G948" i="2"/>
  <c r="L948" i="2" s="1"/>
  <c r="H948" i="2"/>
  <c r="I948" i="2"/>
  <c r="J948" i="2" s="1"/>
  <c r="M948" i="2" s="1"/>
  <c r="G956" i="2"/>
  <c r="L956" i="2" s="1"/>
  <c r="H956" i="2"/>
  <c r="I956" i="2"/>
  <c r="G965" i="2"/>
  <c r="H965" i="2"/>
  <c r="I965" i="2"/>
  <c r="J965" i="2" s="1"/>
  <c r="L965" i="2"/>
  <c r="M965" i="2" s="1"/>
  <c r="G736" i="2"/>
  <c r="L736" i="2" s="1"/>
  <c r="H736" i="2"/>
  <c r="J736" i="2" s="1"/>
  <c r="I736" i="2"/>
  <c r="G741" i="2"/>
  <c r="H741" i="2"/>
  <c r="I741" i="2"/>
  <c r="J741" i="2"/>
  <c r="L741" i="2"/>
  <c r="G843" i="2"/>
  <c r="L843" i="2" s="1"/>
  <c r="M843" i="2" s="1"/>
  <c r="H843" i="2"/>
  <c r="J843" i="2" s="1"/>
  <c r="I843" i="2"/>
  <c r="G619" i="2"/>
  <c r="H619" i="2"/>
  <c r="I619" i="2"/>
  <c r="L619" i="2"/>
  <c r="G647" i="2"/>
  <c r="L647" i="2" s="1"/>
  <c r="H647" i="2"/>
  <c r="I647" i="2"/>
  <c r="G849" i="2"/>
  <c r="L849" i="2" s="1"/>
  <c r="H849" i="2"/>
  <c r="I849" i="2"/>
  <c r="G1017" i="2"/>
  <c r="H1017" i="2"/>
  <c r="I1017" i="2"/>
  <c r="G859" i="2"/>
  <c r="H859" i="2"/>
  <c r="I859" i="2"/>
  <c r="J859" i="2"/>
  <c r="L859" i="2"/>
  <c r="G882" i="2"/>
  <c r="H882" i="2"/>
  <c r="J882" i="2" s="1"/>
  <c r="I882" i="2"/>
  <c r="L882" i="2"/>
  <c r="G888" i="2"/>
  <c r="H888" i="2"/>
  <c r="I888" i="2"/>
  <c r="J888" i="2" s="1"/>
  <c r="G755" i="2"/>
  <c r="H755" i="2"/>
  <c r="I755" i="2"/>
  <c r="G700" i="2"/>
  <c r="L700" i="2" s="1"/>
  <c r="H700" i="2"/>
  <c r="J700" i="2" s="1"/>
  <c r="I700" i="2"/>
  <c r="G756" i="2"/>
  <c r="H756" i="2"/>
  <c r="I756" i="2"/>
  <c r="J756" i="2"/>
  <c r="M756" i="2" s="1"/>
  <c r="L756" i="2"/>
  <c r="G767" i="2"/>
  <c r="L767" i="2" s="1"/>
  <c r="H767" i="2"/>
  <c r="J767" i="2" s="1"/>
  <c r="I767" i="2"/>
  <c r="G506" i="2"/>
  <c r="H506" i="2"/>
  <c r="I506" i="2"/>
  <c r="J506" i="2"/>
  <c r="G746" i="2"/>
  <c r="L746" i="2" s="1"/>
  <c r="M746" i="2" s="1"/>
  <c r="H746" i="2"/>
  <c r="J746" i="2" s="1"/>
  <c r="I746" i="2"/>
  <c r="G757" i="2"/>
  <c r="H757" i="2"/>
  <c r="I757" i="2"/>
  <c r="L757" i="2"/>
  <c r="G768" i="2"/>
  <c r="L768" i="2" s="1"/>
  <c r="H768" i="2"/>
  <c r="J768" i="2" s="1"/>
  <c r="K768" i="2" s="1"/>
  <c r="I768" i="2"/>
  <c r="G790" i="2"/>
  <c r="L790" i="2" s="1"/>
  <c r="H790" i="2"/>
  <c r="I790" i="2"/>
  <c r="J790" i="2" s="1"/>
  <c r="G317" i="2"/>
  <c r="H317" i="2"/>
  <c r="I317" i="2"/>
  <c r="L317" i="2"/>
  <c r="G326" i="2"/>
  <c r="H326" i="2"/>
  <c r="J326" i="2" s="1"/>
  <c r="I326" i="2"/>
  <c r="G332" i="2"/>
  <c r="H332" i="2"/>
  <c r="I332" i="2"/>
  <c r="J332" i="2"/>
  <c r="G344" i="2"/>
  <c r="H344" i="2"/>
  <c r="I344" i="2"/>
  <c r="J344" i="2" s="1"/>
  <c r="G351" i="2"/>
  <c r="L351" i="2" s="1"/>
  <c r="H351" i="2"/>
  <c r="I351" i="2"/>
  <c r="G357" i="2"/>
  <c r="H357" i="2"/>
  <c r="I357" i="2"/>
  <c r="L357" i="2"/>
  <c r="G363" i="2"/>
  <c r="L363" i="2" s="1"/>
  <c r="H363" i="2"/>
  <c r="J363" i="2" s="1"/>
  <c r="K363" i="2" s="1"/>
  <c r="I363" i="2"/>
  <c r="G369" i="2"/>
  <c r="L369" i="2" s="1"/>
  <c r="H369" i="2"/>
  <c r="I369" i="2"/>
  <c r="J369" i="2" s="1"/>
  <c r="K369" i="2" s="1"/>
  <c r="G715" i="2"/>
  <c r="L715" i="2" s="1"/>
  <c r="H715" i="2"/>
  <c r="J715" i="2" s="1"/>
  <c r="K715" i="2" s="1"/>
  <c r="I715" i="2"/>
  <c r="G717" i="2"/>
  <c r="L717" i="2" s="1"/>
  <c r="H717" i="2"/>
  <c r="I717" i="2"/>
  <c r="G719" i="2"/>
  <c r="L719" i="2" s="1"/>
  <c r="H719" i="2"/>
  <c r="J719" i="2" s="1"/>
  <c r="I719" i="2"/>
  <c r="G721" i="2"/>
  <c r="H721" i="2"/>
  <c r="I721" i="2"/>
  <c r="G723" i="2"/>
  <c r="L723" i="2" s="1"/>
  <c r="H723" i="2"/>
  <c r="I723" i="2"/>
  <c r="G725" i="2"/>
  <c r="H725" i="2"/>
  <c r="I725" i="2"/>
  <c r="G727" i="2"/>
  <c r="L727" i="2" s="1"/>
  <c r="H727" i="2"/>
  <c r="J727" i="2" s="1"/>
  <c r="K727" i="2" s="1"/>
  <c r="I727" i="2"/>
  <c r="G508" i="2"/>
  <c r="L508" i="2" s="1"/>
  <c r="H508" i="2"/>
  <c r="I508" i="2"/>
  <c r="G510" i="2"/>
  <c r="L510" i="2" s="1"/>
  <c r="H510" i="2"/>
  <c r="J510" i="2" s="1"/>
  <c r="K510" i="2" s="1"/>
  <c r="I510" i="2"/>
  <c r="G512" i="2"/>
  <c r="L512" i="2" s="1"/>
  <c r="H512" i="2"/>
  <c r="I512" i="2"/>
  <c r="G514" i="2"/>
  <c r="H514" i="2"/>
  <c r="J514" i="2" s="1"/>
  <c r="I514" i="2"/>
  <c r="G516" i="2"/>
  <c r="H516" i="2"/>
  <c r="I516" i="2"/>
  <c r="G21" i="2"/>
  <c r="L21" i="2" s="1"/>
  <c r="M21" i="2" s="1"/>
  <c r="H21" i="2"/>
  <c r="J21" i="2" s="1"/>
  <c r="I21" i="2"/>
  <c r="G653" i="2"/>
  <c r="H653" i="2"/>
  <c r="I653" i="2"/>
  <c r="G860" i="2"/>
  <c r="L860" i="2" s="1"/>
  <c r="H860" i="2"/>
  <c r="J860" i="2" s="1"/>
  <c r="K860" i="2" s="1"/>
  <c r="I860" i="2"/>
  <c r="G48" i="2"/>
  <c r="L48" i="2" s="1"/>
  <c r="H48" i="2"/>
  <c r="I48" i="2"/>
  <c r="J48" i="2" s="1"/>
  <c r="K48" i="2" s="1"/>
  <c r="G225" i="2"/>
  <c r="L225" i="2" s="1"/>
  <c r="H225" i="2"/>
  <c r="J225" i="2" s="1"/>
  <c r="K225" i="2" s="1"/>
  <c r="I225" i="2"/>
  <c r="G234" i="2"/>
  <c r="H234" i="2"/>
  <c r="I234" i="2"/>
  <c r="J234" i="2" s="1"/>
  <c r="L234" i="2"/>
  <c r="G769" i="2"/>
  <c r="L769" i="2" s="1"/>
  <c r="H769" i="2"/>
  <c r="J769" i="2" s="1"/>
  <c r="K769" i="2" s="1"/>
  <c r="I769" i="2"/>
  <c r="G770" i="2"/>
  <c r="H770" i="2"/>
  <c r="J770" i="2" s="1"/>
  <c r="I770" i="2"/>
  <c r="G844" i="2"/>
  <c r="L844" i="2" s="1"/>
  <c r="M844" i="2" s="1"/>
  <c r="H844" i="2"/>
  <c r="J844" i="2" s="1"/>
  <c r="I844" i="2"/>
  <c r="G883" i="2"/>
  <c r="H883" i="2"/>
  <c r="I883" i="2"/>
  <c r="J883" i="2" s="1"/>
  <c r="G889" i="2"/>
  <c r="L889" i="2" s="1"/>
  <c r="H889" i="2"/>
  <c r="J889" i="2" s="1"/>
  <c r="K889" i="2" s="1"/>
  <c r="I889" i="2"/>
  <c r="G287" i="2"/>
  <c r="L287" i="2" s="1"/>
  <c r="H287" i="2"/>
  <c r="I287" i="2"/>
  <c r="J287" i="2" s="1"/>
  <c r="K287" i="2" s="1"/>
  <c r="G295" i="2"/>
  <c r="L295" i="2" s="1"/>
  <c r="H295" i="2"/>
  <c r="J295" i="2" s="1"/>
  <c r="K295" i="2" s="1"/>
  <c r="I295" i="2"/>
  <c r="G301" i="2"/>
  <c r="L301" i="2" s="1"/>
  <c r="H301" i="2"/>
  <c r="I301" i="2"/>
  <c r="J301" i="2" s="1"/>
  <c r="K301" i="2" s="1"/>
  <c r="G318" i="2"/>
  <c r="L318" i="2" s="1"/>
  <c r="H318" i="2"/>
  <c r="J318" i="2" s="1"/>
  <c r="K318" i="2" s="1"/>
  <c r="I318" i="2"/>
  <c r="G321" i="2"/>
  <c r="H321" i="2"/>
  <c r="I321" i="2"/>
  <c r="G327" i="2"/>
  <c r="L327" i="2" s="1"/>
  <c r="H327" i="2"/>
  <c r="J327" i="2" s="1"/>
  <c r="I327" i="2"/>
  <c r="G333" i="2"/>
  <c r="H333" i="2"/>
  <c r="I333" i="2"/>
  <c r="J333" i="2" s="1"/>
  <c r="G335" i="2"/>
  <c r="L335" i="2" s="1"/>
  <c r="M335" i="2" s="1"/>
  <c r="H335" i="2"/>
  <c r="I335" i="2"/>
  <c r="J335" i="2" s="1"/>
  <c r="K335" i="2" s="1"/>
  <c r="G338" i="2"/>
  <c r="L338" i="2" s="1"/>
  <c r="H338" i="2"/>
  <c r="I338" i="2"/>
  <c r="J338" i="2" s="1"/>
  <c r="K338" i="2" s="1"/>
  <c r="G345" i="2"/>
  <c r="L345" i="2" s="1"/>
  <c r="H345" i="2"/>
  <c r="I345" i="2"/>
  <c r="J345" i="2" s="1"/>
  <c r="K345" i="2" s="1"/>
  <c r="G352" i="2"/>
  <c r="L352" i="2" s="1"/>
  <c r="H352" i="2"/>
  <c r="I352" i="2"/>
  <c r="J352" i="2" s="1"/>
  <c r="K352" i="2" s="1"/>
  <c r="G358" i="2"/>
  <c r="L358" i="2" s="1"/>
  <c r="H358" i="2"/>
  <c r="J358" i="2" s="1"/>
  <c r="K358" i="2" s="1"/>
  <c r="I358" i="2"/>
  <c r="G364" i="2"/>
  <c r="H364" i="2"/>
  <c r="I364" i="2"/>
  <c r="G370" i="2"/>
  <c r="H370" i="2"/>
  <c r="I370" i="2"/>
  <c r="G376" i="2"/>
  <c r="H376" i="2"/>
  <c r="I376" i="2"/>
  <c r="J376" i="2" s="1"/>
  <c r="G448" i="2"/>
  <c r="L448" i="2" s="1"/>
  <c r="M448" i="2" s="1"/>
  <c r="H448" i="2"/>
  <c r="I448" i="2"/>
  <c r="J448" i="2"/>
  <c r="K448" i="2" s="1"/>
  <c r="G966" i="2"/>
  <c r="L966" i="2" s="1"/>
  <c r="H966" i="2"/>
  <c r="I966" i="2"/>
  <c r="G735" i="2"/>
  <c r="L735" i="2" s="1"/>
  <c r="M735" i="2" s="1"/>
  <c r="H735" i="2"/>
  <c r="I735" i="2"/>
  <c r="J735" i="2"/>
  <c r="K735" i="2" s="1"/>
  <c r="G523" i="2"/>
  <c r="L523" i="2" s="1"/>
  <c r="H523" i="2"/>
  <c r="I523" i="2"/>
  <c r="J523" i="2" s="1"/>
  <c r="G546" i="2"/>
  <c r="L546" i="2" s="1"/>
  <c r="M546" i="2" s="1"/>
  <c r="H546" i="2"/>
  <c r="I546" i="2"/>
  <c r="J546" i="2"/>
  <c r="K546" i="2" s="1"/>
  <c r="G552" i="2"/>
  <c r="H552" i="2"/>
  <c r="I552" i="2"/>
  <c r="G12" i="2"/>
  <c r="H12" i="2"/>
  <c r="J12" i="2" s="1"/>
  <c r="I12" i="2"/>
  <c r="L12" i="2"/>
  <c r="G22" i="2"/>
  <c r="H22" i="2"/>
  <c r="I22" i="2"/>
  <c r="G613" i="2"/>
  <c r="H613" i="2"/>
  <c r="I613" i="2"/>
  <c r="J613" i="2" s="1"/>
  <c r="K613" i="2" s="1"/>
  <c r="L613" i="2"/>
  <c r="G626" i="2"/>
  <c r="L626" i="2" s="1"/>
  <c r="H626" i="2"/>
  <c r="I626" i="2"/>
  <c r="G636" i="2"/>
  <c r="H636" i="2"/>
  <c r="J636" i="2" s="1"/>
  <c r="K636" i="2" s="1"/>
  <c r="I636" i="2"/>
  <c r="L636" i="2"/>
  <c r="G640" i="2"/>
  <c r="L640" i="2" s="1"/>
  <c r="H640" i="2"/>
  <c r="I640" i="2"/>
  <c r="J640" i="2" s="1"/>
  <c r="G850" i="2"/>
  <c r="L850" i="2" s="1"/>
  <c r="M850" i="2" s="1"/>
  <c r="H850" i="2"/>
  <c r="I850" i="2"/>
  <c r="J850" i="2"/>
  <c r="K850" i="2" s="1"/>
  <c r="G861" i="2"/>
  <c r="H861" i="2"/>
  <c r="J861" i="2" s="1"/>
  <c r="I861" i="2"/>
  <c r="G34" i="2"/>
  <c r="H34" i="2"/>
  <c r="J34" i="2" s="1"/>
  <c r="I34" i="2"/>
  <c r="L34" i="2"/>
  <c r="G49" i="2"/>
  <c r="H49" i="2"/>
  <c r="I49" i="2"/>
  <c r="G64" i="2"/>
  <c r="H64" i="2"/>
  <c r="J64" i="2" s="1"/>
  <c r="I64" i="2"/>
  <c r="G112" i="2"/>
  <c r="L112" i="2" s="1"/>
  <c r="H112" i="2"/>
  <c r="I112" i="2"/>
  <c r="G129" i="2"/>
  <c r="H129" i="2"/>
  <c r="I129" i="2"/>
  <c r="J129" i="2"/>
  <c r="K129" i="2" s="1"/>
  <c r="L129" i="2"/>
  <c r="G771" i="2"/>
  <c r="L771" i="2" s="1"/>
  <c r="H771" i="2"/>
  <c r="I771" i="2"/>
  <c r="G794" i="2"/>
  <c r="H794" i="2"/>
  <c r="J794" i="2" s="1"/>
  <c r="K794" i="2" s="1"/>
  <c r="I794" i="2"/>
  <c r="L794" i="2"/>
  <c r="G910" i="2"/>
  <c r="K910" i="2" s="1"/>
  <c r="H910" i="2"/>
  <c r="J910" i="2" s="1"/>
  <c r="I910" i="2"/>
  <c r="G13" i="2"/>
  <c r="H13" i="2"/>
  <c r="I13" i="2"/>
  <c r="L13" i="2"/>
  <c r="G912" i="2"/>
  <c r="H912" i="2"/>
  <c r="J912" i="2" s="1"/>
  <c r="I912" i="2"/>
  <c r="G14" i="2"/>
  <c r="H14" i="2"/>
  <c r="I14" i="2"/>
  <c r="J14" i="2"/>
  <c r="G914" i="2"/>
  <c r="L914" i="2" s="1"/>
  <c r="H914" i="2"/>
  <c r="I914" i="2"/>
  <c r="G288" i="2"/>
  <c r="H288" i="2"/>
  <c r="I288" i="2"/>
  <c r="J288" i="2"/>
  <c r="K288" i="2" s="1"/>
  <c r="L288" i="2"/>
  <c r="M288" i="2" s="1"/>
  <c r="G346" i="2"/>
  <c r="L346" i="2" s="1"/>
  <c r="H346" i="2"/>
  <c r="I346" i="2"/>
  <c r="G353" i="2"/>
  <c r="H353" i="2"/>
  <c r="I353" i="2"/>
  <c r="J353" i="2"/>
  <c r="K353" i="2" s="1"/>
  <c r="L353" i="2"/>
  <c r="G365" i="2"/>
  <c r="H365" i="2"/>
  <c r="J365" i="2" s="1"/>
  <c r="I365" i="2"/>
  <c r="G371" i="2"/>
  <c r="H371" i="2"/>
  <c r="I371" i="2"/>
  <c r="L371" i="2"/>
  <c r="G449" i="2"/>
  <c r="H449" i="2"/>
  <c r="J449" i="2" s="1"/>
  <c r="I449" i="2"/>
  <c r="G16" i="2"/>
  <c r="H16" i="2"/>
  <c r="I16" i="2"/>
  <c r="J16" i="2"/>
  <c r="G913" i="2"/>
  <c r="L913" i="2" s="1"/>
  <c r="H913" i="2"/>
  <c r="I913" i="2"/>
  <c r="J913" i="2" s="1"/>
  <c r="K913" i="2" s="1"/>
  <c r="G919" i="2"/>
  <c r="L919" i="2" s="1"/>
  <c r="M919" i="2" s="1"/>
  <c r="H919" i="2"/>
  <c r="J919" i="2" s="1"/>
  <c r="K919" i="2" s="1"/>
  <c r="I919" i="2"/>
  <c r="G915" i="2"/>
  <c r="L915" i="2" s="1"/>
  <c r="H915" i="2"/>
  <c r="I915" i="2"/>
  <c r="J915" i="2" s="1"/>
  <c r="G916" i="2"/>
  <c r="H916" i="2"/>
  <c r="I916" i="2"/>
  <c r="J916" i="2"/>
  <c r="K916" i="2" s="1"/>
  <c r="L916" i="2"/>
  <c r="M916" i="2" s="1"/>
  <c r="G917" i="2"/>
  <c r="H917" i="2"/>
  <c r="J917" i="2" s="1"/>
  <c r="I917" i="2"/>
  <c r="G918" i="2"/>
  <c r="L918" i="2" s="1"/>
  <c r="H918" i="2"/>
  <c r="J918" i="2" s="1"/>
  <c r="I918" i="2"/>
  <c r="G920" i="2"/>
  <c r="H920" i="2"/>
  <c r="J920" i="2" s="1"/>
  <c r="I920" i="2"/>
  <c r="G921" i="2"/>
  <c r="H921" i="2"/>
  <c r="J921" i="2" s="1"/>
  <c r="I921" i="2"/>
  <c r="M860" i="2" l="1"/>
  <c r="M889" i="2"/>
  <c r="M363" i="2"/>
  <c r="M295" i="2"/>
  <c r="M225" i="2"/>
  <c r="M510" i="2"/>
  <c r="M715" i="2"/>
  <c r="M345" i="2"/>
  <c r="M318" i="2"/>
  <c r="M769" i="2"/>
  <c r="M768" i="2"/>
  <c r="M727" i="2"/>
  <c r="M358" i="2"/>
  <c r="M719" i="2"/>
  <c r="M794" i="2"/>
  <c r="K514" i="2"/>
  <c r="M353" i="2"/>
  <c r="M129" i="2"/>
  <c r="J370" i="2"/>
  <c r="K370" i="2" s="1"/>
  <c r="J516" i="2"/>
  <c r="K516" i="2" s="1"/>
  <c r="J512" i="2"/>
  <c r="K512" i="2" s="1"/>
  <c r="J508" i="2"/>
  <c r="K508" i="2" s="1"/>
  <c r="J725" i="2"/>
  <c r="J721" i="2"/>
  <c r="J717" i="2"/>
  <c r="K717" i="2" s="1"/>
  <c r="J357" i="2"/>
  <c r="J757" i="2"/>
  <c r="J755" i="2"/>
  <c r="K755" i="2" s="1"/>
  <c r="J766" i="2"/>
  <c r="J436" i="2"/>
  <c r="M11" i="2"/>
  <c r="J541" i="2"/>
  <c r="K541" i="2" s="1"/>
  <c r="J532" i="2"/>
  <c r="J529" i="2"/>
  <c r="J964" i="2"/>
  <c r="K964" i="2" s="1"/>
  <c r="K925" i="2"/>
  <c r="J374" i="2"/>
  <c r="J10" i="2"/>
  <c r="K10" i="2" s="1"/>
  <c r="J147" i="2"/>
  <c r="K147" i="2" s="1"/>
  <c r="J85" i="2"/>
  <c r="K85" i="2" s="1"/>
  <c r="J136" i="2"/>
  <c r="K94" i="2"/>
  <c r="J233" i="2"/>
  <c r="K233" i="2" s="1"/>
  <c r="M682" i="2"/>
  <c r="M913" i="2"/>
  <c r="K721" i="2"/>
  <c r="M717" i="2"/>
  <c r="M369" i="2"/>
  <c r="K344" i="2"/>
  <c r="M790" i="2"/>
  <c r="L436" i="2"/>
  <c r="M436" i="2" s="1"/>
  <c r="K436" i="2"/>
  <c r="M533" i="2"/>
  <c r="M85" i="2"/>
  <c r="J705" i="2"/>
  <c r="K705" i="2" s="1"/>
  <c r="K249" i="2"/>
  <c r="M636" i="2"/>
  <c r="M613" i="2"/>
  <c r="J13" i="2"/>
  <c r="J321" i="2"/>
  <c r="J653" i="2"/>
  <c r="M512" i="2"/>
  <c r="M508" i="2"/>
  <c r="K725" i="2"/>
  <c r="K506" i="2"/>
  <c r="M859" i="2"/>
  <c r="J849" i="2"/>
  <c r="M350" i="2"/>
  <c r="M431" i="2"/>
  <c r="M955" i="2"/>
  <c r="J330" i="2"/>
  <c r="K330" i="2" s="1"/>
  <c r="J166" i="2"/>
  <c r="K166" i="2" s="1"/>
  <c r="K102" i="2"/>
  <c r="J371" i="2"/>
  <c r="K13" i="2"/>
  <c r="K64" i="2"/>
  <c r="K523" i="2"/>
  <c r="J966" i="2"/>
  <c r="K966" i="2" s="1"/>
  <c r="J364" i="2"/>
  <c r="K321" i="2"/>
  <c r="M301" i="2"/>
  <c r="M287" i="2"/>
  <c r="K883" i="2"/>
  <c r="M48" i="2"/>
  <c r="K653" i="2"/>
  <c r="L514" i="2"/>
  <c r="M514" i="2" s="1"/>
  <c r="J317" i="2"/>
  <c r="K317" i="2" s="1"/>
  <c r="M849" i="2"/>
  <c r="K385" i="2"/>
  <c r="L343" i="2"/>
  <c r="M343" i="2" s="1"/>
  <c r="M316" i="2"/>
  <c r="M375" i="2"/>
  <c r="M330" i="2"/>
  <c r="J9" i="2"/>
  <c r="J117" i="2"/>
  <c r="K117" i="2" s="1"/>
  <c r="J84" i="2"/>
  <c r="J74" i="2"/>
  <c r="M8" i="2"/>
  <c r="K718" i="2"/>
  <c r="M973" i="2"/>
  <c r="K14" i="2"/>
  <c r="J626" i="2"/>
  <c r="K626" i="2" s="1"/>
  <c r="J552" i="2"/>
  <c r="M352" i="2"/>
  <c r="M338" i="2"/>
  <c r="K333" i="2"/>
  <c r="K888" i="2"/>
  <c r="K741" i="2"/>
  <c r="K127" i="2"/>
  <c r="L127" i="2"/>
  <c r="M127" i="2" s="1"/>
  <c r="J101" i="2"/>
  <c r="M46" i="2"/>
  <c r="J683" i="2"/>
  <c r="M842" i="2"/>
  <c r="K921" i="2"/>
  <c r="K16" i="2"/>
  <c r="J771" i="2"/>
  <c r="J112" i="2"/>
  <c r="K112" i="2" s="1"/>
  <c r="J49" i="2"/>
  <c r="K49" i="2" s="1"/>
  <c r="J22" i="2"/>
  <c r="K22" i="2" s="1"/>
  <c r="J723" i="2"/>
  <c r="K723" i="2" s="1"/>
  <c r="J351" i="2"/>
  <c r="K351" i="2" s="1"/>
  <c r="K332" i="2"/>
  <c r="K790" i="2"/>
  <c r="K746" i="2"/>
  <c r="K700" i="2"/>
  <c r="J647" i="2"/>
  <c r="M647" i="2" s="1"/>
  <c r="J375" i="2"/>
  <c r="K375" i="2" s="1"/>
  <c r="J346" i="2"/>
  <c r="J914" i="2"/>
  <c r="K914" i="2" s="1"/>
  <c r="L370" i="2"/>
  <c r="K719" i="2"/>
  <c r="K843" i="2"/>
  <c r="J956" i="2"/>
  <c r="K956" i="2" s="1"/>
  <c r="J286" i="2"/>
  <c r="M286" i="2" s="1"/>
  <c r="K955" i="2"/>
  <c r="M156" i="2"/>
  <c r="J111" i="2"/>
  <c r="J165" i="2"/>
  <c r="K165" i="2" s="1"/>
  <c r="J116" i="2"/>
  <c r="K116" i="2" s="1"/>
  <c r="M236" i="2"/>
  <c r="J1016" i="2"/>
  <c r="J686" i="2"/>
  <c r="K686" i="2" s="1"/>
  <c r="M765" i="2"/>
  <c r="M189" i="2"/>
  <c r="M575" i="2"/>
  <c r="M455" i="2"/>
  <c r="M182" i="2"/>
  <c r="M177" i="2"/>
  <c r="M126" i="2"/>
  <c r="M628" i="2"/>
  <c r="K471" i="2"/>
  <c r="K726" i="2"/>
  <c r="M720" i="2"/>
  <c r="K712" i="2"/>
  <c r="M709" i="2"/>
  <c r="M408" i="2"/>
  <c r="M381" i="2"/>
  <c r="K377" i="2"/>
  <c r="K334" i="2"/>
  <c r="K294" i="2"/>
  <c r="K972" i="2"/>
  <c r="M439" i="2"/>
  <c r="J891" i="2"/>
  <c r="J881" i="2"/>
  <c r="J267" i="2"/>
  <c r="J259" i="2"/>
  <c r="K259" i="2" s="1"/>
  <c r="J255" i="2"/>
  <c r="J249" i="2"/>
  <c r="J241" i="2"/>
  <c r="J237" i="2"/>
  <c r="K237" i="2" s="1"/>
  <c r="J232" i="2"/>
  <c r="J227" i="2"/>
  <c r="K227" i="2" s="1"/>
  <c r="M206" i="2"/>
  <c r="J88" i="2"/>
  <c r="K88" i="2" s="1"/>
  <c r="K73" i="2"/>
  <c r="K61" i="2"/>
  <c r="M1015" i="2"/>
  <c r="J753" i="2"/>
  <c r="M644" i="2"/>
  <c r="M632" i="2"/>
  <c r="J15" i="2"/>
  <c r="M15" i="2" s="1"/>
  <c r="J609" i="2"/>
  <c r="J571" i="2"/>
  <c r="M571" i="2" s="1"/>
  <c r="J555" i="2"/>
  <c r="K555" i="2" s="1"/>
  <c r="J524" i="2"/>
  <c r="K524" i="2" s="1"/>
  <c r="M743" i="2"/>
  <c r="J517" i="2"/>
  <c r="K517" i="2" s="1"/>
  <c r="J513" i="2"/>
  <c r="M502" i="2"/>
  <c r="M475" i="2"/>
  <c r="J724" i="2"/>
  <c r="J711" i="2"/>
  <c r="K711" i="2" s="1"/>
  <c r="J963" i="2"/>
  <c r="K963" i="2" s="1"/>
  <c r="J407" i="2"/>
  <c r="M407" i="2" s="1"/>
  <c r="J367" i="2"/>
  <c r="M313" i="2"/>
  <c r="J304" i="2"/>
  <c r="M284" i="2"/>
  <c r="J675" i="2"/>
  <c r="K675" i="2" s="1"/>
  <c r="K862" i="2"/>
  <c r="J748" i="2"/>
  <c r="K748" i="2" s="1"/>
  <c r="J293" i="2"/>
  <c r="M780" i="2"/>
  <c r="M824" i="2"/>
  <c r="K193" i="2"/>
  <c r="K183" i="2"/>
  <c r="M578" i="2"/>
  <c r="M538" i="2"/>
  <c r="K418" i="2"/>
  <c r="M416" i="2"/>
  <c r="M355" i="2"/>
  <c r="M795" i="2"/>
  <c r="K201" i="2"/>
  <c r="J154" i="2"/>
  <c r="K154" i="2" s="1"/>
  <c r="J109" i="2"/>
  <c r="K109" i="2" s="1"/>
  <c r="J66" i="2"/>
  <c r="K66" i="2" s="1"/>
  <c r="L857" i="2"/>
  <c r="M857" i="2" s="1"/>
  <c r="K1008" i="2"/>
  <c r="J633" i="2"/>
  <c r="M633" i="2" s="1"/>
  <c r="K630" i="2"/>
  <c r="J614" i="2"/>
  <c r="J477" i="2"/>
  <c r="M477" i="2" s="1"/>
  <c r="J728" i="2"/>
  <c r="K728" i="2" s="1"/>
  <c r="K724" i="2"/>
  <c r="J713" i="2"/>
  <c r="K713" i="2" s="1"/>
  <c r="J975" i="2"/>
  <c r="K975" i="2" s="1"/>
  <c r="M946" i="2"/>
  <c r="L932" i="2"/>
  <c r="M932" i="2" s="1"/>
  <c r="M446" i="2"/>
  <c r="J409" i="2"/>
  <c r="K409" i="2" s="1"/>
  <c r="K401" i="2"/>
  <c r="L401" i="2"/>
  <c r="M401" i="2" s="1"/>
  <c r="J391" i="2"/>
  <c r="M386" i="2"/>
  <c r="J320" i="2"/>
  <c r="J308" i="2"/>
  <c r="K484" i="2"/>
  <c r="K699" i="2"/>
  <c r="M906" i="2"/>
  <c r="M597" i="2"/>
  <c r="M558" i="2"/>
  <c r="M281" i="2"/>
  <c r="L943" i="2"/>
  <c r="M943" i="2" s="1"/>
  <c r="K943" i="2"/>
  <c r="M819" i="2"/>
  <c r="J782" i="2"/>
  <c r="K782" i="2" s="1"/>
  <c r="M754" i="2"/>
  <c r="K431" i="2"/>
  <c r="J531" i="2"/>
  <c r="K531" i="2" s="1"/>
  <c r="J191" i="2"/>
  <c r="M191" i="2" s="1"/>
  <c r="J649" i="2"/>
  <c r="M649" i="2" s="1"/>
  <c r="J637" i="2"/>
  <c r="K637" i="2" s="1"/>
  <c r="K633" i="2"/>
  <c r="J621" i="2"/>
  <c r="K621" i="2" s="1"/>
  <c r="K614" i="2"/>
  <c r="J580" i="2"/>
  <c r="J540" i="2"/>
  <c r="M540" i="2" s="1"/>
  <c r="J507" i="2"/>
  <c r="K507" i="2" s="1"/>
  <c r="J485" i="2"/>
  <c r="K485" i="2" s="1"/>
  <c r="K477" i="2"/>
  <c r="J462" i="2"/>
  <c r="M462" i="2" s="1"/>
  <c r="L718" i="2"/>
  <c r="M718" i="2" s="1"/>
  <c r="L708" i="2"/>
  <c r="M708" i="2" s="1"/>
  <c r="J421" i="2"/>
  <c r="M421" i="2" s="1"/>
  <c r="J400" i="2"/>
  <c r="L348" i="2"/>
  <c r="M348" i="2" s="1"/>
  <c r="K681" i="2"/>
  <c r="L681" i="2"/>
  <c r="M902" i="2"/>
  <c r="M886" i="2"/>
  <c r="J980" i="2"/>
  <c r="L689" i="2"/>
  <c r="M689" i="2" s="1"/>
  <c r="K689" i="2"/>
  <c r="K213" i="2"/>
  <c r="K210" i="2"/>
  <c r="K196" i="2"/>
  <c r="K186" i="2"/>
  <c r="L61" i="2"/>
  <c r="M61" i="2" s="1"/>
  <c r="K632" i="2"/>
  <c r="M621" i="2"/>
  <c r="K603" i="2"/>
  <c r="K551" i="2"/>
  <c r="K540" i="2"/>
  <c r="K511" i="2"/>
  <c r="K475" i="2"/>
  <c r="M465" i="2"/>
  <c r="K462" i="2"/>
  <c r="M734" i="2"/>
  <c r="M716" i="2"/>
  <c r="M707" i="2"/>
  <c r="K440" i="2"/>
  <c r="K421" i="2"/>
  <c r="M415" i="2"/>
  <c r="K311" i="2"/>
  <c r="M310" i="2"/>
  <c r="M290" i="2"/>
  <c r="J896" i="2"/>
  <c r="K896" i="2" s="1"/>
  <c r="M645" i="2"/>
  <c r="K685" i="2"/>
  <c r="K268" i="2"/>
  <c r="K252" i="2"/>
  <c r="K243" i="2"/>
  <c r="K229" i="2"/>
  <c r="K224" i="2"/>
  <c r="J164" i="2"/>
  <c r="K144" i="2"/>
  <c r="J126" i="2"/>
  <c r="K126" i="2" s="1"/>
  <c r="L73" i="2"/>
  <c r="M73" i="2" s="1"/>
  <c r="K867" i="2"/>
  <c r="L643" i="2"/>
  <c r="M643" i="2" s="1"/>
  <c r="K19" i="2"/>
  <c r="K578" i="2"/>
  <c r="K538" i="2"/>
  <c r="K526" i="2"/>
  <c r="L497" i="2"/>
  <c r="M977" i="2"/>
  <c r="M420" i="2"/>
  <c r="M419" i="2"/>
  <c r="K309" i="2"/>
  <c r="M937" i="2"/>
  <c r="M299" i="2"/>
  <c r="K45" i="2"/>
  <c r="K262" i="2"/>
  <c r="K208" i="2"/>
  <c r="J204" i="2"/>
  <c r="K204" i="2" s="1"/>
  <c r="K175" i="2"/>
  <c r="J652" i="2"/>
  <c r="K646" i="2"/>
  <c r="K504" i="2"/>
  <c r="J729" i="2"/>
  <c r="M729" i="2" s="1"/>
  <c r="J714" i="2"/>
  <c r="K714" i="2" s="1"/>
  <c r="J977" i="2"/>
  <c r="J973" i="2"/>
  <c r="K973" i="2" s="1"/>
  <c r="K954" i="2"/>
  <c r="L935" i="2"/>
  <c r="M935" i="2" s="1"/>
  <c r="J435" i="2"/>
  <c r="J420" i="2"/>
  <c r="K420" i="2" s="1"/>
  <c r="J412" i="2"/>
  <c r="K412" i="2" s="1"/>
  <c r="M378" i="2"/>
  <c r="J315" i="2"/>
  <c r="M315" i="2" s="1"/>
  <c r="J311" i="2"/>
  <c r="M311" i="2" s="1"/>
  <c r="J501" i="2"/>
  <c r="M501" i="2" s="1"/>
  <c r="K684" i="2"/>
  <c r="M670" i="2"/>
  <c r="K1014" i="2"/>
  <c r="M282" i="2"/>
  <c r="M789" i="2"/>
  <c r="J854" i="2"/>
  <c r="M620" i="2"/>
  <c r="J57" i="2"/>
  <c r="K57" i="2" s="1"/>
  <c r="J290" i="2"/>
  <c r="K290" i="2" s="1"/>
  <c r="M274" i="2"/>
  <c r="J739" i="2"/>
  <c r="K739" i="2" s="1"/>
  <c r="J681" i="2"/>
  <c r="J904" i="2"/>
  <c r="K904" i="2" s="1"/>
  <c r="J900" i="2"/>
  <c r="M1022" i="2"/>
  <c r="J28" i="2"/>
  <c r="K28" i="2" s="1"/>
  <c r="J668" i="2"/>
  <c r="K668" i="2" s="1"/>
  <c r="K666" i="2"/>
  <c r="K33" i="2"/>
  <c r="K629" i="2"/>
  <c r="M7" i="2"/>
  <c r="K583" i="2"/>
  <c r="M574" i="2"/>
  <c r="J550" i="2"/>
  <c r="K995" i="2"/>
  <c r="M745" i="2"/>
  <c r="K981" i="2"/>
  <c r="J974" i="2"/>
  <c r="J940" i="2"/>
  <c r="J938" i="2"/>
  <c r="M807" i="2"/>
  <c r="L787" i="2"/>
  <c r="M787" i="2" s="1"/>
  <c r="L778" i="2"/>
  <c r="M778" i="2" s="1"/>
  <c r="K872" i="2"/>
  <c r="J691" i="2"/>
  <c r="K691" i="2" s="1"/>
  <c r="J731" i="2"/>
  <c r="J659" i="2"/>
  <c r="J761" i="2"/>
  <c r="J72" i="2"/>
  <c r="J222" i="2"/>
  <c r="K222" i="2" s="1"/>
  <c r="J209" i="2"/>
  <c r="K209" i="2" s="1"/>
  <c r="J170" i="2"/>
  <c r="K170" i="2" s="1"/>
  <c r="K372" i="2"/>
  <c r="J312" i="2"/>
  <c r="J179" i="2"/>
  <c r="K179" i="2" s="1"/>
  <c r="J151" i="2"/>
  <c r="K151" i="2" s="1"/>
  <c r="M194" i="2"/>
  <c r="K168" i="2"/>
  <c r="J671" i="2"/>
  <c r="K671" i="2" s="1"/>
  <c r="M260" i="2"/>
  <c r="J253" i="2"/>
  <c r="M874" i="2"/>
  <c r="K827" i="2"/>
  <c r="J32" i="2"/>
  <c r="K32" i="2" s="1"/>
  <c r="K970" i="2"/>
  <c r="K900" i="2"/>
  <c r="M898" i="2"/>
  <c r="M1019" i="2"/>
  <c r="K251" i="2"/>
  <c r="M18" i="2"/>
  <c r="J608" i="2"/>
  <c r="K608" i="2" s="1"/>
  <c r="K591" i="2"/>
  <c r="M570" i="2"/>
  <c r="K834" i="2"/>
  <c r="J521" i="2"/>
  <c r="K521" i="2" s="1"/>
  <c r="K986" i="2"/>
  <c r="K492" i="2"/>
  <c r="K483" i="2"/>
  <c r="K961" i="2"/>
  <c r="M940" i="2"/>
  <c r="K938" i="2"/>
  <c r="K931" i="2"/>
  <c r="M777" i="2"/>
  <c r="M885" i="2"/>
  <c r="M642" i="2"/>
  <c r="K840" i="2"/>
  <c r="J982" i="2"/>
  <c r="K982" i="2" s="1"/>
  <c r="M480" i="2"/>
  <c r="K878" i="2"/>
  <c r="J871" i="2"/>
  <c r="K871" i="2" s="1"/>
  <c r="J279" i="2"/>
  <c r="J824" i="2"/>
  <c r="K730" i="2"/>
  <c r="K761" i="2"/>
  <c r="M162" i="2"/>
  <c r="M179" i="2"/>
  <c r="J93" i="2"/>
  <c r="K93" i="2" s="1"/>
  <c r="J811" i="2"/>
  <c r="K811" i="2" s="1"/>
  <c r="K520" i="2"/>
  <c r="K138" i="2"/>
  <c r="L138" i="2"/>
  <c r="M138" i="2" s="1"/>
  <c r="M596" i="2"/>
  <c r="L817" i="2"/>
  <c r="J570" i="2"/>
  <c r="K570" i="2" s="1"/>
  <c r="K554" i="2"/>
  <c r="J548" i="2"/>
  <c r="K548" i="2" s="1"/>
  <c r="J525" i="2"/>
  <c r="K525" i="2" s="1"/>
  <c r="M500" i="2"/>
  <c r="K445" i="2"/>
  <c r="J406" i="2"/>
  <c r="K944" i="2"/>
  <c r="J826" i="2"/>
  <c r="K789" i="2"/>
  <c r="J487" i="2"/>
  <c r="M487" i="2" s="1"/>
  <c r="J690" i="2"/>
  <c r="K690" i="2" s="1"/>
  <c r="M732" i="2"/>
  <c r="J890" i="2"/>
  <c r="K42" i="2"/>
  <c r="J153" i="2"/>
  <c r="M247" i="2"/>
  <c r="M228" i="2"/>
  <c r="J219" i="2"/>
  <c r="J161" i="2"/>
  <c r="K161" i="2" s="1"/>
  <c r="K142" i="2"/>
  <c r="K123" i="2"/>
  <c r="J328" i="2"/>
  <c r="K319" i="2"/>
  <c r="L319" i="2"/>
  <c r="M319" i="2" s="1"/>
  <c r="K70" i="2"/>
  <c r="M180" i="2"/>
  <c r="J749" i="2"/>
  <c r="K749" i="2" s="1"/>
  <c r="J810" i="2"/>
  <c r="J544" i="2"/>
  <c r="K544" i="2" s="1"/>
  <c r="M473" i="2"/>
  <c r="K501" i="2"/>
  <c r="K680" i="2"/>
  <c r="K1024" i="2"/>
  <c r="J1021" i="2"/>
  <c r="K1021" i="2" s="1"/>
  <c r="M896" i="2"/>
  <c r="J35" i="2"/>
  <c r="K35" i="2" s="1"/>
  <c r="J1006" i="2"/>
  <c r="K1006" i="2" s="1"/>
  <c r="J651" i="2"/>
  <c r="K651" i="2" s="1"/>
  <c r="M616" i="2"/>
  <c r="J586" i="2"/>
  <c r="K577" i="2"/>
  <c r="M748" i="2"/>
  <c r="M547" i="2"/>
  <c r="J983" i="2"/>
  <c r="K983" i="2" s="1"/>
  <c r="K980" i="2"/>
  <c r="J496" i="2"/>
  <c r="K496" i="2" s="1"/>
  <c r="J488" i="2"/>
  <c r="K488" i="2" s="1"/>
  <c r="M467" i="2"/>
  <c r="J972" i="2"/>
  <c r="M953" i="2"/>
  <c r="J447" i="2"/>
  <c r="K447" i="2" s="1"/>
  <c r="J934" i="2"/>
  <c r="K934" i="2" s="1"/>
  <c r="J306" i="2"/>
  <c r="J6" i="2"/>
  <c r="J942" i="2"/>
  <c r="K942" i="2" s="1"/>
  <c r="J776" i="2"/>
  <c r="K776" i="2" s="1"/>
  <c r="K774" i="2"/>
  <c r="J879" i="2"/>
  <c r="K879" i="2" s="1"/>
  <c r="K854" i="2"/>
  <c r="J638" i="2"/>
  <c r="K638" i="2" s="1"/>
  <c r="J627" i="2"/>
  <c r="J617" i="2"/>
  <c r="K617" i="2" s="1"/>
  <c r="J607" i="2"/>
  <c r="J491" i="2"/>
  <c r="J439" i="2"/>
  <c r="K439" i="2" s="1"/>
  <c r="J302" i="2"/>
  <c r="K302" i="2" s="1"/>
  <c r="J292" i="2"/>
  <c r="J877" i="2"/>
  <c r="M690" i="2"/>
  <c r="M161" i="2"/>
  <c r="J80" i="2"/>
  <c r="J341" i="2"/>
  <c r="K341" i="2" s="1"/>
  <c r="K328" i="2"/>
  <c r="K141" i="2"/>
  <c r="M86" i="2"/>
  <c r="K39" i="2"/>
  <c r="K120" i="2"/>
  <c r="J98" i="2"/>
  <c r="M270" i="2"/>
  <c r="J797" i="2"/>
  <c r="M678" i="2"/>
  <c r="J845" i="2"/>
  <c r="K845" i="2" s="1"/>
  <c r="M459" i="2"/>
  <c r="M822" i="2"/>
  <c r="M595" i="2"/>
  <c r="K607" i="2"/>
  <c r="K491" i="2"/>
  <c r="K762" i="2"/>
  <c r="M203" i="2"/>
  <c r="J211" i="2"/>
  <c r="M211" i="2" s="1"/>
  <c r="J134" i="2"/>
  <c r="K134" i="2" s="1"/>
  <c r="J174" i="2"/>
  <c r="K174" i="2" s="1"/>
  <c r="M37" i="2"/>
  <c r="M24" i="2"/>
  <c r="M572" i="2"/>
  <c r="J481" i="2"/>
  <c r="K481" i="2" s="1"/>
  <c r="J831" i="2"/>
  <c r="K831" i="2" s="1"/>
  <c r="M581" i="2"/>
  <c r="J479" i="2"/>
  <c r="J430" i="2"/>
  <c r="M410" i="2"/>
  <c r="J389" i="2"/>
  <c r="M389" i="2" s="1"/>
  <c r="M360" i="2"/>
  <c r="J274" i="2"/>
  <c r="K274" i="2" s="1"/>
  <c r="J484" i="2"/>
  <c r="M962" i="2"/>
  <c r="J679" i="2"/>
  <c r="J272" i="2"/>
  <c r="K272" i="2" s="1"/>
  <c r="M248" i="2"/>
  <c r="J856" i="2"/>
  <c r="K856" i="2" s="1"/>
  <c r="J605" i="2"/>
  <c r="M605" i="2" s="1"/>
  <c r="K598" i="2"/>
  <c r="M587" i="2"/>
  <c r="M998" i="2"/>
  <c r="J993" i="2"/>
  <c r="K991" i="2"/>
  <c r="M985" i="2"/>
  <c r="J503" i="2"/>
  <c r="K503" i="2" s="1"/>
  <c r="L938" i="2"/>
  <c r="M938" i="2" s="1"/>
  <c r="L936" i="2"/>
  <c r="M936" i="2" s="1"/>
  <c r="J340" i="2"/>
  <c r="K306" i="2"/>
  <c r="J818" i="2"/>
  <c r="M818" i="2" s="1"/>
  <c r="J298" i="2"/>
  <c r="J788" i="2"/>
  <c r="K788" i="2" s="1"/>
  <c r="J779" i="2"/>
  <c r="K779" i="2" s="1"/>
  <c r="J763" i="2"/>
  <c r="K763" i="2" s="1"/>
  <c r="J648" i="2"/>
  <c r="K648" i="2" s="1"/>
  <c r="K627" i="2"/>
  <c r="M617" i="2"/>
  <c r="J549" i="2"/>
  <c r="J499" i="2"/>
  <c r="K499" i="2" s="1"/>
  <c r="J482" i="2"/>
  <c r="K482" i="2" s="1"/>
  <c r="J433" i="2"/>
  <c r="K433" i="2" s="1"/>
  <c r="J660" i="2"/>
  <c r="K923" i="2"/>
  <c r="K43" i="2"/>
  <c r="K244" i="2"/>
  <c r="L761" i="2"/>
  <c r="M761" i="2" s="1"/>
  <c r="J143" i="2"/>
  <c r="J230" i="2"/>
  <c r="J242" i="2"/>
  <c r="K242" i="2" s="1"/>
  <c r="M106" i="2"/>
  <c r="J148" i="2"/>
  <c r="K148" i="2" s="1"/>
  <c r="L1023" i="2"/>
  <c r="M1023" i="2" s="1"/>
  <c r="K1023" i="2"/>
  <c r="M996" i="2"/>
  <c r="J266" i="2"/>
  <c r="J1005" i="2"/>
  <c r="K951" i="2"/>
  <c r="M276" i="2"/>
  <c r="J922" i="2"/>
  <c r="K922" i="2" s="1"/>
  <c r="K679" i="2"/>
  <c r="M271" i="2"/>
  <c r="M666" i="2"/>
  <c r="K60" i="2"/>
  <c r="M866" i="2"/>
  <c r="K605" i="2"/>
  <c r="K750" i="2"/>
  <c r="K984" i="2"/>
  <c r="M458" i="2"/>
  <c r="K818" i="2"/>
  <c r="K911" i="2"/>
  <c r="M452" i="2"/>
  <c r="M242" i="2"/>
  <c r="M217" i="2"/>
  <c r="L123" i="2"/>
  <c r="M123" i="2" s="1"/>
  <c r="M174" i="2"/>
  <c r="K190" i="2"/>
  <c r="L190" i="2"/>
  <c r="M190" i="2" s="1"/>
  <c r="M873" i="2"/>
  <c r="M863" i="2"/>
  <c r="J933" i="2"/>
  <c r="K933" i="2" s="1"/>
  <c r="M382" i="2"/>
  <c r="J875" i="2"/>
  <c r="M875" i="2" s="1"/>
  <c r="J438" i="2"/>
  <c r="J893" i="2"/>
  <c r="K893" i="2" s="1"/>
  <c r="K100" i="2"/>
  <c r="J762" i="2"/>
  <c r="M762" i="2" s="1"/>
  <c r="K153" i="2"/>
  <c r="K72" i="2"/>
  <c r="J217" i="2"/>
  <c r="K217" i="2" s="1"/>
  <c r="K211" i="2"/>
  <c r="K207" i="2"/>
  <c r="J457" i="2"/>
  <c r="J354" i="2"/>
  <c r="J314" i="2"/>
  <c r="K314" i="2" s="1"/>
  <c r="J277" i="2"/>
  <c r="K199" i="2"/>
  <c r="M151" i="2"/>
  <c r="K133" i="2"/>
  <c r="J89" i="2"/>
  <c r="J79" i="2"/>
  <c r="M79" i="2" s="1"/>
  <c r="M65" i="2"/>
  <c r="J140" i="2"/>
  <c r="M93" i="2"/>
  <c r="J149" i="2"/>
  <c r="K149" i="2" s="1"/>
  <c r="J114" i="2"/>
  <c r="K98" i="2"/>
  <c r="J198" i="2"/>
  <c r="K198" i="2" s="1"/>
  <c r="J185" i="2"/>
  <c r="M148" i="2"/>
  <c r="J113" i="2"/>
  <c r="K113" i="2" s="1"/>
  <c r="K91" i="2"/>
  <c r="J596" i="2"/>
  <c r="J573" i="2"/>
  <c r="K573" i="2" s="1"/>
  <c r="J747" i="2"/>
  <c r="K456" i="2"/>
  <c r="M442" i="2"/>
  <c r="M432" i="2"/>
  <c r="J392" i="2"/>
  <c r="K392" i="2" s="1"/>
  <c r="J873" i="2"/>
  <c r="K873" i="2" s="1"/>
  <c r="K976" i="2"/>
  <c r="J820" i="2"/>
  <c r="J815" i="2"/>
  <c r="M811" i="2"/>
  <c r="J853" i="2"/>
  <c r="K853" i="2" s="1"/>
  <c r="J655" i="2"/>
  <c r="M655" i="2" s="1"/>
  <c r="M17" i="2"/>
  <c r="J737" i="2"/>
  <c r="J950" i="2"/>
  <c r="J476" i="2"/>
  <c r="K476" i="2" s="1"/>
  <c r="J470" i="2"/>
  <c r="M470" i="2" s="1"/>
  <c r="K322" i="2"/>
  <c r="K79" i="2"/>
  <c r="K105" i="2"/>
  <c r="K92" i="2"/>
  <c r="K78" i="2"/>
  <c r="K1012" i="2"/>
  <c r="K596" i="2"/>
  <c r="K606" i="2"/>
  <c r="K498" i="2"/>
  <c r="K823" i="2"/>
  <c r="K847" i="2"/>
  <c r="M815" i="2"/>
  <c r="K884" i="2"/>
  <c r="K556" i="2"/>
  <c r="M950" i="2"/>
  <c r="K949" i="2"/>
  <c r="M969" i="2"/>
  <c r="J758" i="2"/>
  <c r="K758" i="2" s="1"/>
  <c r="K404" i="2"/>
  <c r="K836" i="2"/>
  <c r="M121" i="2"/>
  <c r="M149" i="2"/>
  <c r="K197" i="2"/>
  <c r="K704" i="2"/>
  <c r="K494" i="2"/>
  <c r="J830" i="2"/>
  <c r="K830" i="2" s="1"/>
  <c r="M960" i="2"/>
  <c r="K468" i="2"/>
  <c r="J829" i="2"/>
  <c r="K829" i="2" s="1"/>
  <c r="K820" i="2"/>
  <c r="K664" i="2"/>
  <c r="K50" i="2"/>
  <c r="J865" i="2"/>
  <c r="K553" i="2"/>
  <c r="J994" i="2"/>
  <c r="M994" i="2" s="1"/>
  <c r="K737" i="2"/>
  <c r="K930" i="2"/>
  <c r="J296" i="2"/>
  <c r="J928" i="2"/>
  <c r="K928" i="2" s="1"/>
  <c r="K805" i="2"/>
  <c r="J231" i="2"/>
  <c r="J124" i="2"/>
  <c r="K124" i="2" s="1"/>
  <c r="M153" i="2"/>
  <c r="J87" i="2"/>
  <c r="K87" i="2" s="1"/>
  <c r="J40" i="2"/>
  <c r="J359" i="2"/>
  <c r="K359" i="2" s="1"/>
  <c r="J347" i="2"/>
  <c r="K30" i="2"/>
  <c r="J254" i="2"/>
  <c r="K254" i="2" s="1"/>
  <c r="J195" i="2"/>
  <c r="K176" i="2"/>
  <c r="J54" i="2"/>
  <c r="K54" i="2" s="1"/>
  <c r="K159" i="2"/>
  <c r="K38" i="2"/>
  <c r="J104" i="2"/>
  <c r="M192" i="2"/>
  <c r="K188" i="2"/>
  <c r="J52" i="2"/>
  <c r="J676" i="2"/>
  <c r="K676" i="2" s="1"/>
  <c r="J669" i="2"/>
  <c r="K26" i="2"/>
  <c r="M585" i="2"/>
  <c r="J265" i="2"/>
  <c r="M265" i="2" s="1"/>
  <c r="J260" i="2"/>
  <c r="K260" i="2" s="1"/>
  <c r="J24" i="2"/>
  <c r="J221" i="2"/>
  <c r="K221" i="2" s="1"/>
  <c r="J36" i="2"/>
  <c r="K36" i="2" s="1"/>
  <c r="J678" i="2"/>
  <c r="K678" i="2" s="1"/>
  <c r="J784" i="2"/>
  <c r="K784" i="2" s="1"/>
  <c r="J572" i="2"/>
  <c r="K464" i="2"/>
  <c r="M830" i="2"/>
  <c r="M828" i="2"/>
  <c r="J427" i="2"/>
  <c r="K427" i="2" s="1"/>
  <c r="J394" i="2"/>
  <c r="K394" i="2" s="1"/>
  <c r="J297" i="2"/>
  <c r="K297" i="2" s="1"/>
  <c r="J276" i="2"/>
  <c r="K276" i="2" s="1"/>
  <c r="J851" i="2"/>
  <c r="K851" i="2" s="1"/>
  <c r="J809" i="2"/>
  <c r="K809" i="2" s="1"/>
  <c r="M909" i="2"/>
  <c r="M865" i="2"/>
  <c r="J4" i="2"/>
  <c r="K4" i="2" s="1"/>
  <c r="M592" i="2"/>
  <c r="J405" i="2"/>
  <c r="K405" i="2" s="1"/>
  <c r="M275" i="2"/>
  <c r="M296" i="2"/>
  <c r="J836" i="2"/>
  <c r="K187" i="2"/>
  <c r="K669" i="2"/>
  <c r="M456" i="2"/>
  <c r="K703" i="2"/>
  <c r="J150" i="2"/>
  <c r="K150" i="2" s="1"/>
  <c r="J139" i="2"/>
  <c r="M92" i="2"/>
  <c r="J184" i="2"/>
  <c r="K184" i="2" s="1"/>
  <c r="J674" i="2"/>
  <c r="K674" i="2" s="1"/>
  <c r="M751" i="2"/>
  <c r="M567" i="2"/>
  <c r="M941" i="2"/>
  <c r="M263" i="2"/>
  <c r="M257" i="2"/>
  <c r="M250" i="2"/>
  <c r="M118" i="2"/>
  <c r="M760" i="2"/>
  <c r="M800" i="2"/>
  <c r="J612" i="2"/>
  <c r="J706" i="2"/>
  <c r="M706" i="2" s="1"/>
  <c r="K852" i="2"/>
  <c r="L498" i="2"/>
  <c r="M498" i="2" s="1"/>
  <c r="K821" i="2"/>
  <c r="M816" i="2"/>
  <c r="M976" i="2"/>
  <c r="L847" i="2"/>
  <c r="M847" i="2" s="1"/>
  <c r="J817" i="2"/>
  <c r="K817" i="2" s="1"/>
  <c r="K813" i="2"/>
  <c r="M759" i="2"/>
  <c r="J1010" i="2"/>
  <c r="K1010" i="2" s="1"/>
  <c r="K752" i="2"/>
  <c r="M557" i="2"/>
  <c r="J959" i="2"/>
  <c r="K959" i="2" s="1"/>
  <c r="K451" i="2"/>
  <c r="M958" i="2"/>
  <c r="M922" i="2"/>
  <c r="J473" i="2"/>
  <c r="K473" i="2" s="1"/>
  <c r="J929" i="2"/>
  <c r="K929" i="2" s="1"/>
  <c r="J927" i="2"/>
  <c r="M472" i="2"/>
  <c r="M317" i="2"/>
  <c r="M535" i="2"/>
  <c r="K535" i="2"/>
  <c r="M371" i="2"/>
  <c r="K234" i="2"/>
  <c r="M234" i="2"/>
  <c r="K920" i="2"/>
  <c r="K34" i="2"/>
  <c r="K12" i="2"/>
  <c r="K770" i="2"/>
  <c r="K371" i="2"/>
  <c r="K364" i="2"/>
  <c r="M918" i="2"/>
  <c r="K771" i="2"/>
  <c r="M771" i="2"/>
  <c r="K861" i="2"/>
  <c r="K552" i="2"/>
  <c r="M523" i="2"/>
  <c r="M966" i="2"/>
  <c r="K376" i="2"/>
  <c r="M327" i="2"/>
  <c r="M626" i="2"/>
  <c r="K767" i="2"/>
  <c r="M767" i="2"/>
  <c r="K346" i="2"/>
  <c r="M346" i="2"/>
  <c r="K915" i="2"/>
  <c r="M915" i="2"/>
  <c r="K912" i="2"/>
  <c r="M34" i="2"/>
  <c r="M12" i="2"/>
  <c r="K844" i="2"/>
  <c r="K21" i="2"/>
  <c r="M882" i="2"/>
  <c r="K882" i="2"/>
  <c r="K736" i="2"/>
  <c r="M736" i="2"/>
  <c r="K640" i="2"/>
  <c r="M640" i="2"/>
  <c r="K365" i="2"/>
  <c r="M112" i="2"/>
  <c r="K917" i="2"/>
  <c r="K449" i="2"/>
  <c r="M13" i="2"/>
  <c r="K327" i="2"/>
  <c r="K357" i="2"/>
  <c r="M357" i="2"/>
  <c r="K326" i="2"/>
  <c r="K757" i="2"/>
  <c r="M757" i="2"/>
  <c r="M403" i="2"/>
  <c r="K858" i="2"/>
  <c r="L858" i="2"/>
  <c r="M858" i="2" s="1"/>
  <c r="K529" i="2"/>
  <c r="L529" i="2"/>
  <c r="M529" i="2" s="1"/>
  <c r="L326" i="2"/>
  <c r="M326" i="2" s="1"/>
  <c r="L888" i="2"/>
  <c r="M888" i="2" s="1"/>
  <c r="J619" i="2"/>
  <c r="K619" i="2" s="1"/>
  <c r="M368" i="2"/>
  <c r="M325" i="2"/>
  <c r="J441" i="2"/>
  <c r="K441" i="2" s="1"/>
  <c r="J426" i="2"/>
  <c r="M20" i="2"/>
  <c r="K532" i="2"/>
  <c r="J387" i="2"/>
  <c r="K387" i="2" s="1"/>
  <c r="M204" i="2"/>
  <c r="L332" i="2"/>
  <c r="M332" i="2" s="1"/>
  <c r="L506" i="2"/>
  <c r="M506" i="2" s="1"/>
  <c r="K849" i="2"/>
  <c r="M741" i="2"/>
  <c r="K350" i="2"/>
  <c r="M543" i="2"/>
  <c r="K539" i="2"/>
  <c r="M531" i="2"/>
  <c r="M218" i="2"/>
  <c r="L917" i="2"/>
  <c r="M917" i="2" s="1"/>
  <c r="L365" i="2"/>
  <c r="M365" i="2" s="1"/>
  <c r="L910" i="2"/>
  <c r="M910" i="2" s="1"/>
  <c r="L861" i="2"/>
  <c r="M861" i="2" s="1"/>
  <c r="L552" i="2"/>
  <c r="M552" i="2" s="1"/>
  <c r="L364" i="2"/>
  <c r="M364" i="2" s="1"/>
  <c r="L321" i="2"/>
  <c r="M321" i="2" s="1"/>
  <c r="L770" i="2"/>
  <c r="M770" i="2" s="1"/>
  <c r="L516" i="2"/>
  <c r="L721" i="2"/>
  <c r="M721" i="2" s="1"/>
  <c r="L344" i="2"/>
  <c r="M344" i="2" s="1"/>
  <c r="K756" i="2"/>
  <c r="L755" i="2"/>
  <c r="K859" i="2"/>
  <c r="K948" i="2"/>
  <c r="L385" i="2"/>
  <c r="M385" i="2" s="1"/>
  <c r="M324" i="2"/>
  <c r="M147" i="2"/>
  <c r="M76" i="2"/>
  <c r="M116" i="2"/>
  <c r="M233" i="2"/>
  <c r="M705" i="2"/>
  <c r="M793" i="2"/>
  <c r="K200" i="2"/>
  <c r="M200" i="2"/>
  <c r="M700" i="2"/>
  <c r="L1017" i="2"/>
  <c r="K647" i="2"/>
  <c r="K965" i="2"/>
  <c r="K362" i="2"/>
  <c r="L362" i="2"/>
  <c r="M362" i="2" s="1"/>
  <c r="K527" i="2"/>
  <c r="L527" i="2"/>
  <c r="M527" i="2" s="1"/>
  <c r="K349" i="2"/>
  <c r="M349" i="2"/>
  <c r="K95" i="2"/>
  <c r="M95" i="2"/>
  <c r="K136" i="2"/>
  <c r="M136" i="2"/>
  <c r="K62" i="2"/>
  <c r="M62" i="2"/>
  <c r="K74" i="2"/>
  <c r="M74" i="2"/>
  <c r="K683" i="2"/>
  <c r="M683" i="2"/>
  <c r="K267" i="2"/>
  <c r="M267" i="2"/>
  <c r="K241" i="2"/>
  <c r="M241" i="2"/>
  <c r="M223" i="2"/>
  <c r="K212" i="2"/>
  <c r="L920" i="2"/>
  <c r="M920" i="2" s="1"/>
  <c r="K918" i="2"/>
  <c r="L449" i="2"/>
  <c r="M449" i="2" s="1"/>
  <c r="L912" i="2"/>
  <c r="M912" i="2" s="1"/>
  <c r="L49" i="2"/>
  <c r="M49" i="2" s="1"/>
  <c r="L22" i="2"/>
  <c r="M22" i="2" s="1"/>
  <c r="L376" i="2"/>
  <c r="M376" i="2" s="1"/>
  <c r="L333" i="2"/>
  <c r="M333" i="2" s="1"/>
  <c r="L883" i="2"/>
  <c r="M883" i="2" s="1"/>
  <c r="L653" i="2"/>
  <c r="M653" i="2" s="1"/>
  <c r="L725" i="2"/>
  <c r="M725" i="2" s="1"/>
  <c r="K455" i="2"/>
  <c r="M964" i="2"/>
  <c r="K374" i="2"/>
  <c r="K9" i="2"/>
  <c r="K111" i="2"/>
  <c r="K155" i="2"/>
  <c r="K84" i="2"/>
  <c r="K269" i="2"/>
  <c r="K881" i="2"/>
  <c r="K214" i="2"/>
  <c r="L921" i="2"/>
  <c r="M921" i="2" s="1"/>
  <c r="L16" i="2"/>
  <c r="M16" i="2" s="1"/>
  <c r="L14" i="2"/>
  <c r="M14" i="2" s="1"/>
  <c r="L64" i="2"/>
  <c r="M64" i="2" s="1"/>
  <c r="K766" i="2"/>
  <c r="L766" i="2"/>
  <c r="M766" i="2" s="1"/>
  <c r="K11" i="2"/>
  <c r="K543" i="2"/>
  <c r="K390" i="2"/>
  <c r="K285" i="2"/>
  <c r="K128" i="2"/>
  <c r="K173" i="2"/>
  <c r="K101" i="2"/>
  <c r="K1016" i="2"/>
  <c r="K802" i="2"/>
  <c r="K891" i="2"/>
  <c r="K255" i="2"/>
  <c r="K232" i="2"/>
  <c r="M213" i="2"/>
  <c r="M196" i="2"/>
  <c r="J1017" i="2"/>
  <c r="K1017" i="2" s="1"/>
  <c r="J356" i="2"/>
  <c r="K356" i="2" s="1"/>
  <c r="J331" i="2"/>
  <c r="K505" i="2"/>
  <c r="M387" i="2"/>
  <c r="M10" i="2"/>
  <c r="M117" i="2"/>
  <c r="M165" i="2"/>
  <c r="M94" i="2"/>
  <c r="M1009" i="2"/>
  <c r="M687" i="2"/>
  <c r="M887" i="2"/>
  <c r="M252" i="2"/>
  <c r="M229" i="2"/>
  <c r="K289" i="2"/>
  <c r="K137" i="2"/>
  <c r="K63" i="2"/>
  <c r="K110" i="2"/>
  <c r="K46" i="2"/>
  <c r="K803" i="2"/>
  <c r="K765" i="2"/>
  <c r="K256" i="2"/>
  <c r="M109" i="2"/>
  <c r="K83" i="2"/>
  <c r="L83" i="2"/>
  <c r="M83" i="2" s="1"/>
  <c r="K864" i="2"/>
  <c r="L864" i="2"/>
  <c r="M864" i="2" s="1"/>
  <c r="K652" i="2"/>
  <c r="L652" i="2"/>
  <c r="M652" i="2" s="1"/>
  <c r="K635" i="2"/>
  <c r="L635" i="2"/>
  <c r="M635" i="2" s="1"/>
  <c r="K580" i="2"/>
  <c r="L524" i="2"/>
  <c r="M524" i="2" s="1"/>
  <c r="K509" i="2"/>
  <c r="L509" i="2"/>
  <c r="M509" i="2" s="1"/>
  <c r="K478" i="2"/>
  <c r="L478" i="2"/>
  <c r="M478" i="2" s="1"/>
  <c r="K722" i="2"/>
  <c r="M722" i="2"/>
  <c r="K710" i="2"/>
  <c r="M710" i="2"/>
  <c r="K479" i="2"/>
  <c r="M479" i="2"/>
  <c r="K191" i="2"/>
  <c r="K182" i="2"/>
  <c r="J869" i="2"/>
  <c r="K869" i="2" s="1"/>
  <c r="J657" i="2"/>
  <c r="K657" i="2" s="1"/>
  <c r="K628" i="2"/>
  <c r="M603" i="2"/>
  <c r="M559" i="2"/>
  <c r="M430" i="2"/>
  <c r="L361" i="2"/>
  <c r="M361" i="2" s="1"/>
  <c r="L47" i="2"/>
  <c r="M47" i="2" s="1"/>
  <c r="L102" i="2"/>
  <c r="M102" i="2" s="1"/>
  <c r="L146" i="2"/>
  <c r="M146" i="2" s="1"/>
  <c r="L75" i="2"/>
  <c r="M75" i="2" s="1"/>
  <c r="L145" i="2"/>
  <c r="M145" i="2" s="1"/>
  <c r="L685" i="2"/>
  <c r="M685" i="2" s="1"/>
  <c r="L268" i="2"/>
  <c r="M268" i="2" s="1"/>
  <c r="L243" i="2"/>
  <c r="M243" i="2" s="1"/>
  <c r="L224" i="2"/>
  <c r="M224" i="2" s="1"/>
  <c r="L210" i="2"/>
  <c r="M210" i="2" s="1"/>
  <c r="L193" i="2"/>
  <c r="M193" i="2" s="1"/>
  <c r="L183" i="2"/>
  <c r="M183" i="2" s="1"/>
  <c r="M172" i="2"/>
  <c r="M44" i="2"/>
  <c r="K639" i="2"/>
  <c r="K618" i="2"/>
  <c r="L618" i="2"/>
  <c r="M618" i="2" s="1"/>
  <c r="K528" i="2"/>
  <c r="K513" i="2"/>
  <c r="K489" i="2"/>
  <c r="K832" i="2"/>
  <c r="M832" i="2"/>
  <c r="K393" i="2"/>
  <c r="M393" i="2"/>
  <c r="L374" i="2"/>
  <c r="M374" i="2" s="1"/>
  <c r="L9" i="2"/>
  <c r="M9" i="2" s="1"/>
  <c r="L111" i="2"/>
  <c r="M111" i="2" s="1"/>
  <c r="L155" i="2"/>
  <c r="M155" i="2" s="1"/>
  <c r="L84" i="2"/>
  <c r="M84" i="2" s="1"/>
  <c r="L269" i="2"/>
  <c r="M269" i="2" s="1"/>
  <c r="L686" i="2"/>
  <c r="L881" i="2"/>
  <c r="M881" i="2" s="1"/>
  <c r="L249" i="2"/>
  <c r="M249" i="2" s="1"/>
  <c r="L227" i="2"/>
  <c r="M227" i="2" s="1"/>
  <c r="L212" i="2"/>
  <c r="M212" i="2" s="1"/>
  <c r="K189" i="2"/>
  <c r="M31" i="2"/>
  <c r="M658" i="2"/>
  <c r="M641" i="2"/>
  <c r="M614" i="2"/>
  <c r="K15" i="2"/>
  <c r="M551" i="2"/>
  <c r="M530" i="2"/>
  <c r="M515" i="2"/>
  <c r="M493" i="2"/>
  <c r="K977" i="2"/>
  <c r="M186" i="2"/>
  <c r="M175" i="2"/>
  <c r="K164" i="2"/>
  <c r="L164" i="2"/>
  <c r="M164" i="2" s="1"/>
  <c r="M88" i="2"/>
  <c r="K588" i="2"/>
  <c r="L588" i="2"/>
  <c r="M588" i="2" s="1"/>
  <c r="K466" i="2"/>
  <c r="L532" i="2"/>
  <c r="M532" i="2" s="1"/>
  <c r="L390" i="2"/>
  <c r="M390" i="2" s="1"/>
  <c r="L285" i="2"/>
  <c r="M285" i="2" s="1"/>
  <c r="L128" i="2"/>
  <c r="M128" i="2" s="1"/>
  <c r="L173" i="2"/>
  <c r="M173" i="2" s="1"/>
  <c r="L101" i="2"/>
  <c r="M101" i="2" s="1"/>
  <c r="L1016" i="2"/>
  <c r="M1016" i="2" s="1"/>
  <c r="L802" i="2"/>
  <c r="M802" i="2" s="1"/>
  <c r="L891" i="2"/>
  <c r="M891" i="2" s="1"/>
  <c r="L255" i="2"/>
  <c r="M255" i="2" s="1"/>
  <c r="L232" i="2"/>
  <c r="M232" i="2" s="1"/>
  <c r="L214" i="2"/>
  <c r="M214" i="2" s="1"/>
  <c r="M154" i="2"/>
  <c r="K90" i="2"/>
  <c r="M867" i="2"/>
  <c r="K654" i="2"/>
  <c r="M625" i="2"/>
  <c r="M580" i="2"/>
  <c r="K571" i="2"/>
  <c r="M526" i="2"/>
  <c r="M511" i="2"/>
  <c r="M485" i="2"/>
  <c r="K720" i="2"/>
  <c r="K709" i="2"/>
  <c r="K417" i="2"/>
  <c r="K413" i="2"/>
  <c r="M135" i="2"/>
  <c r="K609" i="2"/>
  <c r="K542" i="2"/>
  <c r="L542" i="2"/>
  <c r="M542" i="2" s="1"/>
  <c r="M534" i="2"/>
  <c r="M517" i="2"/>
  <c r="M497" i="2"/>
  <c r="M713" i="2"/>
  <c r="M975" i="2"/>
  <c r="M963" i="2"/>
  <c r="M435" i="2"/>
  <c r="M954" i="2"/>
  <c r="M417" i="2"/>
  <c r="M413" i="2"/>
  <c r="K454" i="2"/>
  <c r="K415" i="2"/>
  <c r="K391" i="2"/>
  <c r="J373" i="2"/>
  <c r="K323" i="2"/>
  <c r="L323" i="2"/>
  <c r="M323" i="2" s="1"/>
  <c r="K902" i="2"/>
  <c r="K796" i="2"/>
  <c r="M668" i="2"/>
  <c r="K764" i="2"/>
  <c r="M1006" i="2"/>
  <c r="K564" i="2"/>
  <c r="K993" i="2"/>
  <c r="M993" i="2"/>
  <c r="M496" i="2"/>
  <c r="L654" i="2"/>
  <c r="M654" i="2" s="1"/>
  <c r="L637" i="2"/>
  <c r="L724" i="2"/>
  <c r="M724" i="2" s="1"/>
  <c r="L711" i="2"/>
  <c r="J425" i="2"/>
  <c r="K425" i="2" s="1"/>
  <c r="L418" i="2"/>
  <c r="M418" i="2" s="1"/>
  <c r="M334" i="2"/>
  <c r="M739" i="2"/>
  <c r="M672" i="2"/>
  <c r="M251" i="2"/>
  <c r="M591" i="2"/>
  <c r="M1002" i="2"/>
  <c r="M834" i="2"/>
  <c r="M986" i="2"/>
  <c r="M979" i="2"/>
  <c r="M492" i="2"/>
  <c r="K424" i="2"/>
  <c r="M424" i="2"/>
  <c r="L869" i="2"/>
  <c r="L657" i="2"/>
  <c r="L639" i="2"/>
  <c r="M639" i="2" s="1"/>
  <c r="L623" i="2"/>
  <c r="M623" i="2" s="1"/>
  <c r="L609" i="2"/>
  <c r="M609" i="2" s="1"/>
  <c r="L555" i="2"/>
  <c r="M555" i="2" s="1"/>
  <c r="L528" i="2"/>
  <c r="M528" i="2" s="1"/>
  <c r="L513" i="2"/>
  <c r="M513" i="2" s="1"/>
  <c r="L489" i="2"/>
  <c r="M489" i="2" s="1"/>
  <c r="L466" i="2"/>
  <c r="M466" i="2" s="1"/>
  <c r="L726" i="2"/>
  <c r="M726" i="2" s="1"/>
  <c r="L712" i="2"/>
  <c r="M712" i="2" s="1"/>
  <c r="L450" i="2"/>
  <c r="K435" i="2"/>
  <c r="M411" i="2"/>
  <c r="K400" i="2"/>
  <c r="M367" i="2"/>
  <c r="K307" i="2"/>
  <c r="L307" i="2"/>
  <c r="M307" i="2" s="1"/>
  <c r="K550" i="2"/>
  <c r="M550" i="2"/>
  <c r="M978" i="2"/>
  <c r="M440" i="2"/>
  <c r="K408" i="2"/>
  <c r="K320" i="2"/>
  <c r="L320" i="2"/>
  <c r="M320" i="2" s="1"/>
  <c r="M309" i="2"/>
  <c r="K656" i="2"/>
  <c r="M656" i="2"/>
  <c r="K430" i="2"/>
  <c r="K410" i="2"/>
  <c r="K378" i="2"/>
  <c r="M377" i="2"/>
  <c r="M342" i="2"/>
  <c r="J329" i="2"/>
  <c r="K688" i="2"/>
  <c r="M904" i="2"/>
  <c r="M1021" i="2"/>
  <c r="K602" i="2"/>
  <c r="K565" i="2"/>
  <c r="M565" i="2"/>
  <c r="K992" i="2"/>
  <c r="K974" i="2"/>
  <c r="J450" i="2"/>
  <c r="K450" i="2" s="1"/>
  <c r="J414" i="2"/>
  <c r="K414" i="2" s="1"/>
  <c r="K407" i="2"/>
  <c r="L391" i="2"/>
  <c r="M391" i="2" s="1"/>
  <c r="K367" i="2"/>
  <c r="M339" i="2"/>
  <c r="K313" i="2"/>
  <c r="K304" i="2"/>
  <c r="M283" i="2"/>
  <c r="K670" i="2"/>
  <c r="K792" i="2"/>
  <c r="M880" i="2"/>
  <c r="K868" i="2"/>
  <c r="M608" i="2"/>
  <c r="M594" i="2"/>
  <c r="M562" i="2"/>
  <c r="M521" i="2"/>
  <c r="M988" i="2"/>
  <c r="M733" i="2"/>
  <c r="M453" i="2"/>
  <c r="K946" i="2"/>
  <c r="K416" i="2"/>
  <c r="M400" i="2"/>
  <c r="K384" i="2"/>
  <c r="K308" i="2"/>
  <c r="M308" i="2"/>
  <c r="K586" i="2"/>
  <c r="M586" i="2"/>
  <c r="K315" i="2"/>
  <c r="L304" i="2"/>
  <c r="M304" i="2" s="1"/>
  <c r="K300" i="2"/>
  <c r="L688" i="2"/>
  <c r="M688" i="2" s="1"/>
  <c r="K962" i="2"/>
  <c r="L679" i="2"/>
  <c r="M679" i="2" s="1"/>
  <c r="K908" i="2"/>
  <c r="L1024" i="2"/>
  <c r="M1024" i="2" s="1"/>
  <c r="K1022" i="2"/>
  <c r="L28" i="2"/>
  <c r="M28" i="2" s="1"/>
  <c r="K795" i="2"/>
  <c r="L764" i="2"/>
  <c r="M764" i="2" s="1"/>
  <c r="K886" i="2"/>
  <c r="L868" i="2"/>
  <c r="M868" i="2" s="1"/>
  <c r="K866" i="2"/>
  <c r="L629" i="2"/>
  <c r="M629" i="2" s="1"/>
  <c r="K616" i="2"/>
  <c r="L598" i="2"/>
  <c r="M598" i="2" s="1"/>
  <c r="K597" i="2"/>
  <c r="L577" i="2"/>
  <c r="M577" i="2" s="1"/>
  <c r="K574" i="2"/>
  <c r="L1000" i="2"/>
  <c r="M1000" i="2" s="1"/>
  <c r="K998" i="2"/>
  <c r="L995" i="2"/>
  <c r="M995" i="2" s="1"/>
  <c r="K547" i="2"/>
  <c r="L991" i="2"/>
  <c r="M991" i="2" s="1"/>
  <c r="K989" i="2"/>
  <c r="L980" i="2"/>
  <c r="M980" i="2" s="1"/>
  <c r="L483" i="2"/>
  <c r="M483" i="2" s="1"/>
  <c r="L961" i="2"/>
  <c r="M961" i="2" s="1"/>
  <c r="K340" i="2"/>
  <c r="K337" i="2"/>
  <c r="L337" i="2"/>
  <c r="M337" i="2" s="1"/>
  <c r="M292" i="2"/>
  <c r="K292" i="2"/>
  <c r="K443" i="2"/>
  <c r="K125" i="2"/>
  <c r="M125" i="2"/>
  <c r="K41" i="2"/>
  <c r="M41" i="2"/>
  <c r="L484" i="2"/>
  <c r="M484" i="2" s="1"/>
  <c r="L680" i="2"/>
  <c r="M680" i="2" s="1"/>
  <c r="L900" i="2"/>
  <c r="M900" i="2" s="1"/>
  <c r="L796" i="2"/>
  <c r="M796" i="2" s="1"/>
  <c r="L792" i="2"/>
  <c r="M792" i="2" s="1"/>
  <c r="L33" i="2"/>
  <c r="M33" i="2" s="1"/>
  <c r="L651" i="2"/>
  <c r="M651" i="2" s="1"/>
  <c r="L602" i="2"/>
  <c r="M602" i="2" s="1"/>
  <c r="L583" i="2"/>
  <c r="M583" i="2" s="1"/>
  <c r="L564" i="2"/>
  <c r="M564" i="2" s="1"/>
  <c r="L548" i="2"/>
  <c r="M548" i="2" s="1"/>
  <c r="L992" i="2"/>
  <c r="M992" i="2" s="1"/>
  <c r="L981" i="2"/>
  <c r="M981" i="2" s="1"/>
  <c r="L488" i="2"/>
  <c r="M488" i="2" s="1"/>
  <c r="L931" i="2"/>
  <c r="M931" i="2" s="1"/>
  <c r="K423" i="2"/>
  <c r="K877" i="2"/>
  <c r="K692" i="2"/>
  <c r="M692" i="2"/>
  <c r="K663" i="2"/>
  <c r="M663" i="2"/>
  <c r="L972" i="2"/>
  <c r="M972" i="2" s="1"/>
  <c r="K940" i="2"/>
  <c r="L306" i="2"/>
  <c r="M306" i="2" s="1"/>
  <c r="M855" i="2"/>
  <c r="M303" i="2"/>
  <c r="K781" i="2"/>
  <c r="K773" i="2"/>
  <c r="K1013" i="2"/>
  <c r="M624" i="2"/>
  <c r="M840" i="2"/>
  <c r="K549" i="2"/>
  <c r="M444" i="2"/>
  <c r="K444" i="2"/>
  <c r="M388" i="2"/>
  <c r="K696" i="2"/>
  <c r="K694" i="2"/>
  <c r="K890" i="2"/>
  <c r="L974" i="2"/>
  <c r="M974" i="2" s="1"/>
  <c r="L447" i="2"/>
  <c r="M406" i="2"/>
  <c r="M340" i="2"/>
  <c r="M944" i="2"/>
  <c r="K826" i="2"/>
  <c r="L826" i="2"/>
  <c r="M826" i="2" s="1"/>
  <c r="M808" i="2"/>
  <c r="K841" i="2"/>
  <c r="L841" i="2"/>
  <c r="M841" i="2" s="1"/>
  <c r="M5" i="2"/>
  <c r="K783" i="2"/>
  <c r="K775" i="2"/>
  <c r="K58" i="2"/>
  <c r="K634" i="2"/>
  <c r="K604" i="2"/>
  <c r="M744" i="2"/>
  <c r="K611" i="2"/>
  <c r="K434" i="2"/>
  <c r="M878" i="2"/>
  <c r="K875" i="2"/>
  <c r="K438" i="2"/>
  <c r="K163" i="2"/>
  <c r="M163" i="2"/>
  <c r="M43" i="2"/>
  <c r="K82" i="2"/>
  <c r="M82" i="2"/>
  <c r="K939" i="2"/>
  <c r="K819" i="2"/>
  <c r="K298" i="2"/>
  <c r="K791" i="2"/>
  <c r="M942" i="2"/>
  <c r="M786" i="2"/>
  <c r="M59" i="2"/>
  <c r="K624" i="2"/>
  <c r="K495" i="2"/>
  <c r="K388" i="2"/>
  <c r="K695" i="2"/>
  <c r="M695" i="2"/>
  <c r="K660" i="2"/>
  <c r="K231" i="2"/>
  <c r="M231" i="2"/>
  <c r="J280" i="2"/>
  <c r="K280" i="2" s="1"/>
  <c r="K293" i="2"/>
  <c r="L293" i="2"/>
  <c r="M293" i="2" s="1"/>
  <c r="K780" i="2"/>
  <c r="K772" i="2"/>
  <c r="K650" i="2"/>
  <c r="K631" i="2"/>
  <c r="M622" i="2"/>
  <c r="K601" i="2"/>
  <c r="M982" i="2"/>
  <c r="K429" i="2"/>
  <c r="M701" i="2"/>
  <c r="K701" i="2"/>
  <c r="M279" i="2"/>
  <c r="K279" i="2"/>
  <c r="K731" i="2"/>
  <c r="K659" i="2"/>
  <c r="M659" i="2"/>
  <c r="M445" i="2"/>
  <c r="K406" i="2"/>
  <c r="M924" i="2"/>
  <c r="K825" i="2"/>
  <c r="L825" i="2"/>
  <c r="M825" i="2" s="1"/>
  <c r="M463" i="2"/>
  <c r="M298" i="2"/>
  <c r="K6" i="2"/>
  <c r="M788" i="2"/>
  <c r="J785" i="2"/>
  <c r="K785" i="2" s="1"/>
  <c r="M763" i="2"/>
  <c r="M648" i="2"/>
  <c r="M549" i="2"/>
  <c r="M499" i="2"/>
  <c r="K487" i="2"/>
  <c r="K876" i="2"/>
  <c r="K697" i="2"/>
  <c r="M694" i="2"/>
  <c r="K952" i="2"/>
  <c r="M952" i="2"/>
  <c r="M428" i="2"/>
  <c r="K305" i="2"/>
  <c r="M693" i="2"/>
  <c r="J839" i="2"/>
  <c r="K839" i="2" s="1"/>
  <c r="K278" i="2"/>
  <c r="K215" i="2"/>
  <c r="L215" i="2"/>
  <c r="M215" i="2" s="1"/>
  <c r="K80" i="2"/>
  <c r="L80" i="2"/>
  <c r="M80" i="2" s="1"/>
  <c r="M457" i="2"/>
  <c r="M366" i="2"/>
  <c r="M198" i="2"/>
  <c r="J738" i="2"/>
  <c r="K738" i="2" s="1"/>
  <c r="J443" i="2"/>
  <c r="J336" i="2"/>
  <c r="K336" i="2" s="1"/>
  <c r="J661" i="2"/>
  <c r="K661" i="2" s="1"/>
  <c r="J892" i="2"/>
  <c r="K892" i="2" s="1"/>
  <c r="M226" i="2"/>
  <c r="K219" i="2"/>
  <c r="L219" i="2"/>
  <c r="M219" i="2" s="1"/>
  <c r="K152" i="2"/>
  <c r="M134" i="2"/>
  <c r="M107" i="2"/>
  <c r="M140" i="2"/>
  <c r="M143" i="2"/>
  <c r="M222" i="2"/>
  <c r="M205" i="2"/>
  <c r="L170" i="2"/>
  <c r="M142" i="2"/>
  <c r="K354" i="2"/>
  <c r="M354" i="2"/>
  <c r="K114" i="2"/>
  <c r="M114" i="2"/>
  <c r="K185" i="2"/>
  <c r="M185" i="2"/>
  <c r="L6" i="2"/>
  <c r="M6" i="2" s="1"/>
  <c r="L911" i="2"/>
  <c r="M911" i="2" s="1"/>
  <c r="L781" i="2"/>
  <c r="M781" i="2" s="1"/>
  <c r="L773" i="2"/>
  <c r="M773" i="2" s="1"/>
  <c r="L1013" i="2"/>
  <c r="M1013" i="2" s="1"/>
  <c r="L627" i="2"/>
  <c r="M627" i="2" s="1"/>
  <c r="L601" i="2"/>
  <c r="M601" i="2" s="1"/>
  <c r="L611" i="2"/>
  <c r="M611" i="2" s="1"/>
  <c r="L423" i="2"/>
  <c r="M423" i="2" s="1"/>
  <c r="L876" i="2"/>
  <c r="M876" i="2" s="1"/>
  <c r="L731" i="2"/>
  <c r="M731" i="2" s="1"/>
  <c r="L438" i="2"/>
  <c r="M438" i="2" s="1"/>
  <c r="L894" i="2"/>
  <c r="M894" i="2" s="1"/>
  <c r="L660" i="2"/>
  <c r="L890" i="2"/>
  <c r="M890" i="2" s="1"/>
  <c r="L305" i="2"/>
  <c r="M305" i="2" s="1"/>
  <c r="L244" i="2"/>
  <c r="M244" i="2" s="1"/>
  <c r="L100" i="2"/>
  <c r="M100" i="2" s="1"/>
  <c r="K56" i="2"/>
  <c r="L56" i="2"/>
  <c r="M56" i="2" s="1"/>
  <c r="J81" i="2"/>
  <c r="M81" i="2" s="1"/>
  <c r="M55" i="2"/>
  <c r="K238" i="2"/>
  <c r="K247" i="2"/>
  <c r="M202" i="2"/>
  <c r="M71" i="2"/>
  <c r="K457" i="2"/>
  <c r="K277" i="2"/>
  <c r="M195" i="2"/>
  <c r="K169" i="2"/>
  <c r="M169" i="2"/>
  <c r="M89" i="2"/>
  <c r="L782" i="2"/>
  <c r="L774" i="2"/>
  <c r="M774" i="2" s="1"/>
  <c r="L854" i="2"/>
  <c r="M854" i="2" s="1"/>
  <c r="L631" i="2"/>
  <c r="M631" i="2" s="1"/>
  <c r="L604" i="2"/>
  <c r="M604" i="2" s="1"/>
  <c r="L491" i="2"/>
  <c r="M491" i="2" s="1"/>
  <c r="L429" i="2"/>
  <c r="M429" i="2" s="1"/>
  <c r="L872" i="2"/>
  <c r="M872" i="2" s="1"/>
  <c r="L696" i="2"/>
  <c r="M696" i="2" s="1"/>
  <c r="K452" i="2"/>
  <c r="K662" i="2"/>
  <c r="K824" i="2"/>
  <c r="K171" i="2"/>
  <c r="K366" i="2"/>
  <c r="M314" i="2"/>
  <c r="M104" i="2"/>
  <c r="L783" i="2"/>
  <c r="M783" i="2" s="1"/>
  <c r="L775" i="2"/>
  <c r="M775" i="2" s="1"/>
  <c r="L58" i="2"/>
  <c r="M58" i="2" s="1"/>
  <c r="L634" i="2"/>
  <c r="M634" i="2" s="1"/>
  <c r="L607" i="2"/>
  <c r="M607" i="2" s="1"/>
  <c r="L495" i="2"/>
  <c r="M495" i="2" s="1"/>
  <c r="L434" i="2"/>
  <c r="M434" i="2" s="1"/>
  <c r="L877" i="2"/>
  <c r="M877" i="2" s="1"/>
  <c r="L697" i="2"/>
  <c r="M697" i="2" s="1"/>
  <c r="L691" i="2"/>
  <c r="M691" i="2" s="1"/>
  <c r="L839" i="2"/>
  <c r="M839" i="2" s="1"/>
  <c r="M209" i="2"/>
  <c r="M122" i="2"/>
  <c r="M69" i="2"/>
  <c r="L738" i="2"/>
  <c r="M738" i="2" s="1"/>
  <c r="L443" i="2"/>
  <c r="M443" i="2" s="1"/>
  <c r="L336" i="2"/>
  <c r="M336" i="2" s="1"/>
  <c r="L661" i="2"/>
  <c r="L892" i="2"/>
  <c r="L923" i="2"/>
  <c r="M923" i="2" s="1"/>
  <c r="L42" i="2"/>
  <c r="M42" i="2" s="1"/>
  <c r="L124" i="2"/>
  <c r="M124" i="2" s="1"/>
  <c r="M730" i="2"/>
  <c r="K143" i="2"/>
  <c r="L72" i="2"/>
  <c r="M72" i="2" s="1"/>
  <c r="J240" i="2"/>
  <c r="K240" i="2" s="1"/>
  <c r="K347" i="2"/>
  <c r="M328" i="2"/>
  <c r="M254" i="2"/>
  <c r="K195" i="2"/>
  <c r="M197" i="2"/>
  <c r="M57" i="2"/>
  <c r="K108" i="2"/>
  <c r="L108" i="2"/>
  <c r="M108" i="2" s="1"/>
  <c r="K230" i="2"/>
  <c r="L230" i="2"/>
  <c r="M230" i="2" s="1"/>
  <c r="K40" i="2"/>
  <c r="M372" i="2"/>
  <c r="M359" i="2"/>
  <c r="K312" i="2"/>
  <c r="M312" i="2"/>
  <c r="K160" i="2"/>
  <c r="M133" i="2"/>
  <c r="M99" i="2"/>
  <c r="K139" i="2"/>
  <c r="M139" i="2"/>
  <c r="L152" i="2"/>
  <c r="M152" i="2" s="1"/>
  <c r="L40" i="2"/>
  <c r="M40" i="2" s="1"/>
  <c r="L30" i="2"/>
  <c r="M30" i="2" s="1"/>
  <c r="L199" i="2"/>
  <c r="M199" i="2" s="1"/>
  <c r="L141" i="2"/>
  <c r="M141" i="2" s="1"/>
  <c r="L159" i="2"/>
  <c r="M159" i="2" s="1"/>
  <c r="L115" i="2"/>
  <c r="M115" i="2" s="1"/>
  <c r="L120" i="2"/>
  <c r="M120" i="2" s="1"/>
  <c r="L78" i="2"/>
  <c r="M78" i="2" s="1"/>
  <c r="M181" i="2"/>
  <c r="L91" i="2"/>
  <c r="M91" i="2" s="1"/>
  <c r="M52" i="2"/>
  <c r="J899" i="2"/>
  <c r="K899" i="2" s="1"/>
  <c r="K27" i="2"/>
  <c r="K590" i="2"/>
  <c r="M590" i="2"/>
  <c r="M749" i="2"/>
  <c r="M573" i="2"/>
  <c r="M999" i="2"/>
  <c r="L238" i="2"/>
  <c r="M238" i="2" s="1"/>
  <c r="K140" i="2"/>
  <c r="K104" i="2"/>
  <c r="K130" i="2"/>
  <c r="M113" i="2"/>
  <c r="J97" i="2"/>
  <c r="K29" i="2"/>
  <c r="L29" i="2"/>
  <c r="M29" i="2" s="1"/>
  <c r="K1018" i="2"/>
  <c r="K1004" i="2"/>
  <c r="M576" i="2"/>
  <c r="K747" i="2"/>
  <c r="M566" i="2"/>
  <c r="M266" i="2"/>
  <c r="M261" i="2"/>
  <c r="M253" i="2"/>
  <c r="M245" i="2"/>
  <c r="M51" i="2"/>
  <c r="M1011" i="2"/>
  <c r="K600" i="2"/>
  <c r="L347" i="2"/>
  <c r="M347" i="2" s="1"/>
  <c r="L277" i="2"/>
  <c r="L160" i="2"/>
  <c r="M160" i="2" s="1"/>
  <c r="L39" i="2"/>
  <c r="M39" i="2" s="1"/>
  <c r="M119" i="2"/>
  <c r="K673" i="2"/>
  <c r="K751" i="2"/>
  <c r="M1003" i="2"/>
  <c r="K569" i="2"/>
  <c r="M569" i="2"/>
  <c r="K567" i="2"/>
  <c r="K89" i="2"/>
  <c r="L132" i="2"/>
  <c r="M132" i="2" s="1"/>
  <c r="K69" i="2"/>
  <c r="L98" i="2"/>
  <c r="M98" i="2" s="1"/>
  <c r="K194" i="2"/>
  <c r="M96" i="2"/>
  <c r="K52" i="2"/>
  <c r="K519" i="2"/>
  <c r="L519" i="2"/>
  <c r="M519" i="2" s="1"/>
  <c r="J667" i="2"/>
  <c r="K593" i="2"/>
  <c r="K582" i="2"/>
  <c r="J119" i="2"/>
  <c r="K119" i="2" s="1"/>
  <c r="K37" i="2"/>
  <c r="M799" i="2"/>
  <c r="K270" i="2"/>
  <c r="M669" i="2"/>
  <c r="M1018" i="2"/>
  <c r="K585" i="2"/>
  <c r="M579" i="2"/>
  <c r="K576" i="2"/>
  <c r="K566" i="2"/>
  <c r="L176" i="2"/>
  <c r="M176" i="2" s="1"/>
  <c r="K86" i="2"/>
  <c r="L70" i="2"/>
  <c r="M70" i="2" s="1"/>
  <c r="K53" i="2"/>
  <c r="L158" i="2"/>
  <c r="M158" i="2" s="1"/>
  <c r="K192" i="2"/>
  <c r="L188" i="2"/>
  <c r="M188" i="2" s="1"/>
  <c r="K103" i="2"/>
  <c r="L103" i="2"/>
  <c r="M103" i="2" s="1"/>
  <c r="K901" i="2"/>
  <c r="M1020" i="2"/>
  <c r="M561" i="2"/>
  <c r="K265" i="2"/>
  <c r="K24" i="2"/>
  <c r="J132" i="2"/>
  <c r="K132" i="2" s="1"/>
  <c r="K180" i="2"/>
  <c r="K178" i="2"/>
  <c r="L178" i="2"/>
  <c r="M178" i="2" s="1"/>
  <c r="K77" i="2"/>
  <c r="L905" i="2"/>
  <c r="M905" i="2" s="1"/>
  <c r="M899" i="2"/>
  <c r="K665" i="2"/>
  <c r="M665" i="2"/>
  <c r="K838" i="2"/>
  <c r="L838" i="2"/>
  <c r="M838" i="2" s="1"/>
  <c r="M168" i="2"/>
  <c r="K67" i="2"/>
  <c r="K1001" i="2"/>
  <c r="M1001" i="2"/>
  <c r="M563" i="2"/>
  <c r="K997" i="2"/>
  <c r="L997" i="2"/>
  <c r="M997" i="2" s="1"/>
  <c r="K612" i="2"/>
  <c r="M612" i="2"/>
  <c r="J563" i="2"/>
  <c r="K563" i="2" s="1"/>
  <c r="M870" i="2"/>
  <c r="K706" i="2"/>
  <c r="K572" i="2"/>
  <c r="M437" i="2"/>
  <c r="M422" i="2"/>
  <c r="K398" i="2"/>
  <c r="M396" i="2"/>
  <c r="K815" i="2"/>
  <c r="K806" i="2"/>
  <c r="K759" i="2"/>
  <c r="K865" i="2"/>
  <c r="K655" i="2"/>
  <c r="K595" i="2"/>
  <c r="K557" i="2"/>
  <c r="K994" i="2"/>
  <c r="K950" i="2"/>
  <c r="K382" i="2"/>
  <c r="K958" i="2"/>
  <c r="K296" i="2"/>
  <c r="K470" i="2"/>
  <c r="M804" i="2"/>
  <c r="L26" i="2"/>
  <c r="M26" i="2" s="1"/>
  <c r="L1004" i="2"/>
  <c r="M1004" i="2" s="1"/>
  <c r="L582" i="2"/>
  <c r="M582" i="2" s="1"/>
  <c r="M1007" i="2"/>
  <c r="M784" i="2"/>
  <c r="M494" i="2"/>
  <c r="M427" i="2"/>
  <c r="M397" i="2"/>
  <c r="K812" i="2"/>
  <c r="K967" i="2"/>
  <c r="K927" i="2"/>
  <c r="J846" i="2"/>
  <c r="M846" i="2" s="1"/>
  <c r="K460" i="2"/>
  <c r="L460" i="2"/>
  <c r="M460" i="2" s="1"/>
  <c r="K610" i="2"/>
  <c r="L610" i="2"/>
  <c r="M610" i="2" s="1"/>
  <c r="M481" i="2"/>
  <c r="K459" i="2"/>
  <c r="M392" i="2"/>
  <c r="M810" i="2"/>
  <c r="M291" i="2"/>
  <c r="M273" i="2"/>
  <c r="K903" i="2"/>
  <c r="M851" i="2"/>
  <c r="K472" i="2"/>
  <c r="M379" i="2"/>
  <c r="K897" i="2"/>
  <c r="L130" i="2"/>
  <c r="M130" i="2" s="1"/>
  <c r="L67" i="2"/>
  <c r="M67" i="2" s="1"/>
  <c r="L901" i="2"/>
  <c r="M901" i="2" s="1"/>
  <c r="L671" i="2"/>
  <c r="M671" i="2" s="1"/>
  <c r="L246" i="2"/>
  <c r="M246" i="2" s="1"/>
  <c r="L589" i="2"/>
  <c r="M589" i="2" s="1"/>
  <c r="L747" i="2"/>
  <c r="M747" i="2" s="1"/>
  <c r="J264" i="2"/>
  <c r="M264" i="2" s="1"/>
  <c r="J258" i="2"/>
  <c r="K258" i="2" s="1"/>
  <c r="J23" i="2"/>
  <c r="K23" i="2" s="1"/>
  <c r="J167" i="2"/>
  <c r="K167" i="2" s="1"/>
  <c r="L600" i="2"/>
  <c r="M600" i="2" s="1"/>
  <c r="L704" i="2"/>
  <c r="M704" i="2" s="1"/>
  <c r="L852" i="2"/>
  <c r="M852" i="2" s="1"/>
  <c r="K960" i="2"/>
  <c r="K442" i="2"/>
  <c r="K437" i="2"/>
  <c r="M399" i="2"/>
  <c r="K397" i="2"/>
  <c r="M831" i="2"/>
  <c r="M817" i="2"/>
  <c r="M809" i="2"/>
  <c r="M664" i="2"/>
  <c r="M32" i="2"/>
  <c r="M1010" i="2"/>
  <c r="M560" i="2"/>
  <c r="M544" i="2"/>
  <c r="M959" i="2"/>
  <c r="M405" i="2"/>
  <c r="M971" i="2"/>
  <c r="M967" i="2"/>
  <c r="M927" i="2"/>
  <c r="K266" i="2"/>
  <c r="K261" i="2"/>
  <c r="K253" i="2"/>
  <c r="K245" i="2"/>
  <c r="K51" i="2"/>
  <c r="K1007" i="2"/>
  <c r="M518" i="2"/>
  <c r="J380" i="2"/>
  <c r="M380" i="2" s="1"/>
  <c r="M848" i="2"/>
  <c r="J599" i="2"/>
  <c r="M599" i="2" s="1"/>
  <c r="J486" i="2"/>
  <c r="K486" i="2" s="1"/>
  <c r="K422" i="2"/>
  <c r="K396" i="2"/>
  <c r="K395" i="2"/>
  <c r="M814" i="2"/>
  <c r="K810" i="2"/>
  <c r="M968" i="2"/>
  <c r="M928" i="2"/>
  <c r="M836" i="2"/>
  <c r="M805" i="2"/>
  <c r="K1005" i="2"/>
  <c r="L1005" i="2"/>
  <c r="M1005" i="2" s="1"/>
  <c r="M490" i="2"/>
  <c r="K291" i="2"/>
  <c r="M907" i="2"/>
  <c r="M758" i="2"/>
  <c r="M837" i="2"/>
  <c r="M835" i="2"/>
  <c r="K895" i="2"/>
  <c r="L464" i="2"/>
  <c r="M464" i="2" s="1"/>
  <c r="L823" i="2"/>
  <c r="M823" i="2" s="1"/>
  <c r="L398" i="2"/>
  <c r="M398" i="2" s="1"/>
  <c r="L812" i="2"/>
  <c r="M812" i="2" s="1"/>
  <c r="L903" i="2"/>
  <c r="M903" i="2" s="1"/>
  <c r="L820" i="2"/>
  <c r="M820" i="2" s="1"/>
  <c r="L25" i="2"/>
  <c r="M25" i="2" s="1"/>
  <c r="L853" i="2"/>
  <c r="L584" i="2"/>
  <c r="M584" i="2" s="1"/>
  <c r="L737" i="2"/>
  <c r="M737" i="2" s="1"/>
  <c r="L987" i="2"/>
  <c r="M987" i="2" s="1"/>
  <c r="L476" i="2"/>
  <c r="M476" i="2" s="1"/>
  <c r="L957" i="2"/>
  <c r="M957" i="2" s="1"/>
  <c r="L404" i="2"/>
  <c r="M404" i="2" s="1"/>
  <c r="L895" i="2"/>
  <c r="M895" i="2" s="1"/>
  <c r="L897" i="2"/>
  <c r="M897" i="2" s="1"/>
  <c r="L813" i="2"/>
  <c r="M813" i="2" s="1"/>
  <c r="L884" i="2"/>
  <c r="M884" i="2" s="1"/>
  <c r="L752" i="2"/>
  <c r="M752" i="2" s="1"/>
  <c r="L556" i="2"/>
  <c r="M556" i="2" s="1"/>
  <c r="L451" i="2"/>
  <c r="M451" i="2" s="1"/>
  <c r="L949" i="2"/>
  <c r="M949" i="2" s="1"/>
  <c r="G647" i="1"/>
  <c r="H647" i="1"/>
  <c r="I647" i="1"/>
  <c r="G648" i="1"/>
  <c r="H648" i="1"/>
  <c r="I648" i="1"/>
  <c r="G649" i="1"/>
  <c r="H649" i="1"/>
  <c r="I649" i="1"/>
  <c r="G650" i="1"/>
  <c r="H650" i="1"/>
  <c r="I650" i="1"/>
  <c r="G651" i="1"/>
  <c r="H651" i="1"/>
  <c r="I651" i="1"/>
  <c r="G652" i="1"/>
  <c r="H652" i="1"/>
  <c r="I652" i="1"/>
  <c r="G653" i="1"/>
  <c r="H653" i="1"/>
  <c r="I653" i="1"/>
  <c r="I646" i="1"/>
  <c r="H646" i="1"/>
  <c r="G646" i="1"/>
  <c r="M637" i="2" l="1"/>
  <c r="M516" i="2"/>
  <c r="K286" i="2"/>
  <c r="M482" i="2"/>
  <c r="K797" i="2"/>
  <c r="M797" i="2"/>
  <c r="M4" i="2"/>
  <c r="M277" i="2"/>
  <c r="M87" i="2"/>
  <c r="M433" i="2"/>
  <c r="M934" i="2"/>
  <c r="M728" i="2"/>
  <c r="M914" i="2"/>
  <c r="M36" i="2"/>
  <c r="M150" i="2"/>
  <c r="K649" i="2"/>
  <c r="M66" i="2"/>
  <c r="M507" i="2"/>
  <c r="M272" i="2"/>
  <c r="M723" i="2"/>
  <c r="K389" i="2"/>
  <c r="M933" i="2"/>
  <c r="M845" i="2"/>
  <c r="M184" i="2"/>
  <c r="M675" i="2"/>
  <c r="M929" i="2"/>
  <c r="M871" i="2"/>
  <c r="M409" i="2"/>
  <c r="M638" i="2"/>
  <c r="M237" i="2"/>
  <c r="M753" i="2"/>
  <c r="K753" i="2"/>
  <c r="M853" i="2"/>
  <c r="K599" i="2"/>
  <c r="M167" i="2"/>
  <c r="K380" i="2"/>
  <c r="M54" i="2"/>
  <c r="M170" i="2"/>
  <c r="M779" i="2"/>
  <c r="M983" i="2"/>
  <c r="M412" i="2"/>
  <c r="M829" i="2"/>
  <c r="M341" i="2"/>
  <c r="M674" i="2"/>
  <c r="M893" i="2"/>
  <c r="M503" i="2"/>
  <c r="M776" i="2"/>
  <c r="M956" i="2"/>
  <c r="M714" i="2"/>
  <c r="M35" i="2"/>
  <c r="M166" i="2"/>
  <c r="M755" i="2"/>
  <c r="M297" i="2"/>
  <c r="M879" i="2"/>
  <c r="M856" i="2"/>
  <c r="M370" i="2"/>
  <c r="M394" i="2"/>
  <c r="M782" i="2"/>
  <c r="M447" i="2"/>
  <c r="M676" i="2"/>
  <c r="K81" i="2"/>
  <c r="M660" i="2"/>
  <c r="M686" i="2"/>
  <c r="M221" i="2"/>
  <c r="M525" i="2"/>
  <c r="M681" i="2"/>
  <c r="M259" i="2"/>
  <c r="M541" i="2"/>
  <c r="M711" i="2"/>
  <c r="K729" i="2"/>
  <c r="M441" i="2"/>
  <c r="M302" i="2"/>
  <c r="M351" i="2"/>
  <c r="M23" i="2"/>
  <c r="M425" i="2"/>
  <c r="M619" i="2"/>
  <c r="K373" i="2"/>
  <c r="M373" i="2"/>
  <c r="K846" i="2"/>
  <c r="M258" i="2"/>
  <c r="M450" i="2"/>
  <c r="K667" i="2"/>
  <c r="M667" i="2"/>
  <c r="M486" i="2"/>
  <c r="K264" i="2"/>
  <c r="M240" i="2"/>
  <c r="M892" i="2"/>
  <c r="M280" i="2"/>
  <c r="M785" i="2"/>
  <c r="K329" i="2"/>
  <c r="M329" i="2"/>
  <c r="M661" i="2"/>
  <c r="M657" i="2"/>
  <c r="K331" i="2"/>
  <c r="M331" i="2"/>
  <c r="M1017" i="2"/>
  <c r="K426" i="2"/>
  <c r="M426" i="2"/>
  <c r="K97" i="2"/>
  <c r="M97" i="2"/>
  <c r="M869" i="2"/>
  <c r="M414" i="2"/>
  <c r="M356" i="2"/>
  <c r="H654" i="1"/>
  <c r="I654" i="1"/>
  <c r="G654" i="1"/>
  <c r="G833" i="2" l="1"/>
  <c r="H833" i="2"/>
  <c r="I833" i="2"/>
  <c r="H1" i="1" l="1"/>
  <c r="I1" i="1"/>
  <c r="J1" i="1"/>
  <c r="G1" i="1"/>
  <c r="G1026" i="2" l="1"/>
  <c r="G655" i="1"/>
  <c r="I655" i="1"/>
  <c r="I1026" i="2"/>
  <c r="H655" i="1"/>
  <c r="H1026" i="2"/>
  <c r="L833" i="2" l="1"/>
  <c r="J833" i="2" l="1"/>
  <c r="K833" i="2" s="1"/>
  <c r="M833" i="2"/>
  <c r="L2" i="2"/>
  <c r="G1058" i="2" l="1"/>
  <c r="I1058" i="2"/>
  <c r="I1060" i="2"/>
  <c r="H1047" i="2"/>
  <c r="H1070" i="2" s="1"/>
  <c r="G1048" i="2"/>
  <c r="G1071" i="2" s="1"/>
  <c r="H1061" i="2"/>
  <c r="G1061" i="2"/>
  <c r="G1049" i="2"/>
  <c r="G1072" i="2" s="1"/>
  <c r="I1049" i="2"/>
  <c r="I1072" i="2" s="1"/>
  <c r="G1045" i="2"/>
  <c r="G1068" i="2" s="1"/>
  <c r="I1045" i="2"/>
  <c r="I1068" i="2" s="1"/>
  <c r="H1045" i="2"/>
  <c r="H1068" i="2" s="1"/>
  <c r="I1062" i="2"/>
  <c r="H1051" i="2"/>
  <c r="H1074" i="2" s="1"/>
  <c r="H1050" i="2"/>
  <c r="H1073" i="2" s="1"/>
  <c r="I1048" i="2"/>
  <c r="I1071" i="2" s="1"/>
  <c r="G1057" i="2"/>
  <c r="G1046" i="2"/>
  <c r="G1069" i="2" s="1"/>
  <c r="G1025" i="2"/>
  <c r="G1027" i="2" s="1"/>
  <c r="H1049" i="2"/>
  <c r="H1072" i="2" s="1"/>
  <c r="G1050" i="2"/>
  <c r="G1073" i="2" s="1"/>
  <c r="I1051" i="2"/>
  <c r="I1074" i="2" s="1"/>
  <c r="H1025" i="2"/>
  <c r="H1027" i="2" s="1"/>
  <c r="H1057" i="2"/>
  <c r="H1046" i="2"/>
  <c r="H1069" i="2" s="1"/>
  <c r="I1057" i="2"/>
  <c r="I1046" i="2"/>
  <c r="I1069" i="2" s="1"/>
  <c r="I1025" i="2"/>
  <c r="I1027" i="2" s="1"/>
  <c r="H1048" i="2"/>
  <c r="H1071" i="2" s="1"/>
  <c r="I1050" i="2"/>
  <c r="I1073" i="2" s="1"/>
  <c r="G1051" i="2"/>
  <c r="G1074" i="2" s="1"/>
  <c r="H1058" i="2"/>
  <c r="I1047" i="2"/>
  <c r="I1070" i="2" s="1"/>
  <c r="G1059" i="2"/>
  <c r="G1047" i="2"/>
  <c r="G1070" i="2" s="1"/>
  <c r="I1059" i="2"/>
  <c r="G1052" i="2"/>
  <c r="G1075" i="2" s="1"/>
  <c r="H1052" i="2"/>
  <c r="H1075" i="2" s="1"/>
  <c r="G1060" i="2"/>
  <c r="I1052" i="2"/>
  <c r="I1075" i="2" s="1"/>
  <c r="H1060" i="2"/>
  <c r="G1062" i="2"/>
  <c r="I1061" i="2"/>
  <c r="H1062" i="2"/>
  <c r="H1059" i="2" l="1"/>
  <c r="J1059" i="2" s="1"/>
  <c r="J1058" i="2"/>
  <c r="J1061" i="2"/>
  <c r="G1053" i="2"/>
  <c r="I1053" i="2"/>
  <c r="H1053" i="2"/>
  <c r="J1045" i="2"/>
  <c r="J1025" i="2"/>
  <c r="J1062" i="2"/>
  <c r="J1048" i="2"/>
  <c r="H1076" i="2"/>
  <c r="J1046" i="2"/>
  <c r="I1076" i="2"/>
  <c r="G1063" i="2"/>
  <c r="J1057" i="2"/>
  <c r="J1049" i="2"/>
  <c r="J1060" i="2"/>
  <c r="J1052" i="2"/>
  <c r="J1051" i="2"/>
  <c r="I1063" i="2"/>
  <c r="J1047" i="2"/>
  <c r="L1025" i="2"/>
  <c r="J1050" i="2"/>
  <c r="G1064" i="2" l="1"/>
  <c r="H1063" i="2"/>
  <c r="H1064" i="2" s="1"/>
  <c r="I1064" i="2"/>
  <c r="K1036" i="2"/>
  <c r="K1032" i="2"/>
  <c r="K1035" i="2"/>
  <c r="K1033" i="2"/>
  <c r="K1031" i="2"/>
  <c r="J1053" i="2"/>
  <c r="M1025" i="2"/>
  <c r="K1025" i="2"/>
  <c r="K1034" i="2" s="1"/>
  <c r="J1063" i="2"/>
  <c r="G1076" i="2"/>
  <c r="J1064" i="2" l="1"/>
  <c r="K1037" i="2"/>
  <c r="K1038" i="2" s="1"/>
</calcChain>
</file>

<file path=xl/comments1.xml><?xml version="1.0" encoding="utf-8"?>
<comments xmlns="http://schemas.openxmlformats.org/spreadsheetml/2006/main">
  <authors>
    <author>Grosch, Jim</author>
  </authors>
  <commentList>
    <comment ref="E283" authorId="0" shapeId="0">
      <text>
        <r>
          <rPr>
            <b/>
            <sz val="9"/>
            <color indexed="81"/>
            <rFont val="Tahoma"/>
            <family val="2"/>
          </rPr>
          <t>Grosch, Jim:</t>
        </r>
        <r>
          <rPr>
            <sz val="9"/>
            <color indexed="81"/>
            <rFont val="Tahoma"/>
            <family val="2"/>
          </rPr>
          <t xml:space="preserve">
WILL BE 324 LATER IN YEAR</t>
        </r>
      </text>
    </comment>
    <comment ref="T283" authorId="0" shapeId="0">
      <text>
        <r>
          <rPr>
            <b/>
            <sz val="9"/>
            <color indexed="81"/>
            <rFont val="Tahoma"/>
            <family val="2"/>
          </rPr>
          <t>Grosch, Jim:</t>
        </r>
        <r>
          <rPr>
            <sz val="9"/>
            <color indexed="81"/>
            <rFont val="Tahoma"/>
            <family val="2"/>
          </rPr>
          <t xml:space="preserve">
WILL BE 324 LATER IN YEAR</t>
        </r>
      </text>
    </comment>
  </commentList>
</comments>
</file>

<file path=xl/sharedStrings.xml><?xml version="1.0" encoding="utf-8"?>
<sst xmlns="http://schemas.openxmlformats.org/spreadsheetml/2006/main" count="10418" uniqueCount="1041">
  <si>
    <t>Year</t>
  </si>
  <si>
    <t>BUDGET UNIT</t>
  </si>
  <si>
    <t>BUDGET UNIT    Title</t>
  </si>
  <si>
    <t>Account</t>
  </si>
  <si>
    <t>Account Title</t>
  </si>
  <si>
    <t>Budget</t>
  </si>
  <si>
    <t>YTD Expenses</t>
  </si>
  <si>
    <t>Encumbrances</t>
  </si>
  <si>
    <t>Balance</t>
  </si>
  <si>
    <t>0111019880000097</t>
  </si>
  <si>
    <t>STIMULUS BEF UNRESTRICT</t>
  </si>
  <si>
    <t>260</t>
  </si>
  <si>
    <t>WORKERS COMPENSATION</t>
  </si>
  <si>
    <t>610</t>
  </si>
  <si>
    <t>GENERAL SUPPLIES</t>
  </si>
  <si>
    <t>640</t>
  </si>
  <si>
    <t>TEXTBOOKS/PERIODICALS</t>
  </si>
  <si>
    <t>513</t>
  </si>
  <si>
    <t>CONTRACTED TRANSPORTATION</t>
  </si>
  <si>
    <t>580</t>
  </si>
  <si>
    <t>TRAVEL</t>
  </si>
  <si>
    <t>0111100000000000</t>
  </si>
  <si>
    <t>REGULAR INSTRUCTION</t>
  </si>
  <si>
    <t>240</t>
  </si>
  <si>
    <t>TUITION REIMBURSEMENT</t>
  </si>
  <si>
    <t>250</t>
  </si>
  <si>
    <t>UNEMPLOYMENT COMPENSATION</t>
  </si>
  <si>
    <t>324</t>
  </si>
  <si>
    <t>PROF ED SERV - EMP TRAIN</t>
  </si>
  <si>
    <t>325</t>
  </si>
  <si>
    <t>KELLY CONTRACTED SERVICES</t>
  </si>
  <si>
    <t>329</t>
  </si>
  <si>
    <t>PROF EDUC SERV - OTHER</t>
  </si>
  <si>
    <t>330</t>
  </si>
  <si>
    <t>PROFESSIONAL SERVICES</t>
  </si>
  <si>
    <t>432</t>
  </si>
  <si>
    <t>REPAIRS &amp; MAINT - EQUIP</t>
  </si>
  <si>
    <t>435</t>
  </si>
  <si>
    <t>MAINTENANCE CONTRACT</t>
  </si>
  <si>
    <t>439</t>
  </si>
  <si>
    <t>MUSIC EQUIP REPAIR</t>
  </si>
  <si>
    <t>519</t>
  </si>
  <si>
    <t>STUDENT TRANS SVC</t>
  </si>
  <si>
    <t>563</t>
  </si>
  <si>
    <t>TUITION SPECIAL SCHOOLS</t>
  </si>
  <si>
    <t>568</t>
  </si>
  <si>
    <t>PRRI STUDENT TUITION</t>
  </si>
  <si>
    <t>650</t>
  </si>
  <si>
    <t>SUPPLIES &amp; FEES-TECH REL</t>
  </si>
  <si>
    <t>752</t>
  </si>
  <si>
    <t>CAP EQUIP - ORIG &amp; ADDIT</t>
  </si>
  <si>
    <t>758</t>
  </si>
  <si>
    <t>CAP TECH SOFTWARE-ORIG</t>
  </si>
  <si>
    <t>810</t>
  </si>
  <si>
    <t>DUES &amp; FEES</t>
  </si>
  <si>
    <t>890</t>
  </si>
  <si>
    <t>MISCELLANEOUS</t>
  </si>
  <si>
    <t>515</t>
  </si>
  <si>
    <t>FIELD TRIPS</t>
  </si>
  <si>
    <t>0111100000000186</t>
  </si>
  <si>
    <t>IMPACT AID</t>
  </si>
  <si>
    <t>SUMMER SCHOOL</t>
  </si>
  <si>
    <t>0111100000000350</t>
  </si>
  <si>
    <t>STRATEGIC PLAN</t>
  </si>
  <si>
    <t>0111100000000562</t>
  </si>
  <si>
    <t>TIDIOUTE CHARTER SCHOOL</t>
  </si>
  <si>
    <t>562</t>
  </si>
  <si>
    <t>TUITION/CHARTER SCHOOLS</t>
  </si>
  <si>
    <t>0111100000000563</t>
  </si>
  <si>
    <t>CYBER CHARTER SCHOOLS</t>
  </si>
  <si>
    <t>322</t>
  </si>
  <si>
    <t>I U CONTRACTS</t>
  </si>
  <si>
    <t>540</t>
  </si>
  <si>
    <t>ADVERTISING</t>
  </si>
  <si>
    <t>0111100000000564</t>
  </si>
  <si>
    <t>WCSD CYBER PROGRAM</t>
  </si>
  <si>
    <t>0111100000000700</t>
  </si>
  <si>
    <t>SCHOOL TO WORK</t>
  </si>
  <si>
    <t>323</t>
  </si>
  <si>
    <t>PROF SERV-OTHER ED AGENCY</t>
  </si>
  <si>
    <t>0111100000035154</t>
  </si>
  <si>
    <t>INCARCERATED YOUTH</t>
  </si>
  <si>
    <t>561</t>
  </si>
  <si>
    <t>TUITION/OTHER LEAS</t>
  </si>
  <si>
    <t>0111100001100000</t>
  </si>
  <si>
    <t>ELEM</t>
  </si>
  <si>
    <t>512</t>
  </si>
  <si>
    <t>STUDENT TRANS OUTSIDE STA</t>
  </si>
  <si>
    <t>0111100001100230</t>
  </si>
  <si>
    <t>ELEM ART SUPPLIES</t>
  </si>
  <si>
    <t>0111100001100232</t>
  </si>
  <si>
    <t>ELEM PHYS ED SUPPLIES</t>
  </si>
  <si>
    <t>0111100001100236</t>
  </si>
  <si>
    <t>ELEM SCIENCE SUPPLIES</t>
  </si>
  <si>
    <t>0111100001106000</t>
  </si>
  <si>
    <t>BWMS ELEM</t>
  </si>
  <si>
    <t>0111100001110000</t>
  </si>
  <si>
    <t>WAEC</t>
  </si>
  <si>
    <t>442</t>
  </si>
  <si>
    <t>B &amp; G EQUIPMENT RENTALS</t>
  </si>
  <si>
    <t>762</t>
  </si>
  <si>
    <t>CAP EQUIPMENT - REPLACE</t>
  </si>
  <si>
    <t>0111100001111000</t>
  </si>
  <si>
    <t>EISENHOWER ELEM SCHOOL</t>
  </si>
  <si>
    <t>910</t>
  </si>
  <si>
    <t>DEBT SERVICE PRINCIPAL</t>
  </si>
  <si>
    <t>0111100001112000</t>
  </si>
  <si>
    <t>SES</t>
  </si>
  <si>
    <t>0111100001132000</t>
  </si>
  <si>
    <t>YEMS ELEM</t>
  </si>
  <si>
    <t>0111100001140000</t>
  </si>
  <si>
    <t>ALL VALLEY</t>
  </si>
  <si>
    <t>0111100002100000</t>
  </si>
  <si>
    <t>SECONDARY</t>
  </si>
  <si>
    <t>0111100002100550</t>
  </si>
  <si>
    <t>ALTERNATIVE ED</t>
  </si>
  <si>
    <t>0111100002101000</t>
  </si>
  <si>
    <t>EAHS</t>
  </si>
  <si>
    <t>766</t>
  </si>
  <si>
    <t>CAP TECH HW &amp; EQUIP-REPL</t>
  </si>
  <si>
    <t>0111100002102000</t>
  </si>
  <si>
    <t>SAHS</t>
  </si>
  <si>
    <t>0111100002104000</t>
  </si>
  <si>
    <t>WAHS</t>
  </si>
  <si>
    <t>0111100002105000</t>
  </si>
  <si>
    <t>YAHS</t>
  </si>
  <si>
    <t>0111100002106000</t>
  </si>
  <si>
    <t>BWMS SECON</t>
  </si>
  <si>
    <t>0111100002132000</t>
  </si>
  <si>
    <t>YEMS SECON</t>
  </si>
  <si>
    <t>0111100007600000</t>
  </si>
  <si>
    <t>EMPLOYEE ASSISTANCE PROG</t>
  </si>
  <si>
    <t>320</t>
  </si>
  <si>
    <t>CONTRACTED SERVICE</t>
  </si>
  <si>
    <t>0111108000000080</t>
  </si>
  <si>
    <t>RLIS</t>
  </si>
  <si>
    <t>0111908000000084</t>
  </si>
  <si>
    <t>TITLE IV</t>
  </si>
  <si>
    <t>0111908000000085</t>
  </si>
  <si>
    <t>TITLE I CURRENT YR</t>
  </si>
  <si>
    <t>581</t>
  </si>
  <si>
    <t>TRAINING EXPENSE</t>
  </si>
  <si>
    <t>0111908000010085</t>
  </si>
  <si>
    <t>TITLE I CURRENT YR - WAEC</t>
  </si>
  <si>
    <t>0111908000011085</t>
  </si>
  <si>
    <t>0111908000012085</t>
  </si>
  <si>
    <t>TITLE I CURRENT YR - SES</t>
  </si>
  <si>
    <t>0111908000026085</t>
  </si>
  <si>
    <t>TITLE I  CURRENT YR - SES</t>
  </si>
  <si>
    <t>0111908000027085</t>
  </si>
  <si>
    <t>TITLE I CURRENT YR - SSEL</t>
  </si>
  <si>
    <t>0111908000029085</t>
  </si>
  <si>
    <t>TITLE I CURRENT YR - SGES</t>
  </si>
  <si>
    <t>0111908000032085</t>
  </si>
  <si>
    <t>TITLE I CURRENT YR - YEMS</t>
  </si>
  <si>
    <t>0111908000040085</t>
  </si>
  <si>
    <t>TITLE I CURRENT YR - AVES</t>
  </si>
  <si>
    <t>0111908100000085</t>
  </si>
  <si>
    <t>TITLE I PRIOR YR</t>
  </si>
  <si>
    <t>0111908100010085</t>
  </si>
  <si>
    <t>TITLE I PRIOR YR - WAEC</t>
  </si>
  <si>
    <t>0111908100011085</t>
  </si>
  <si>
    <t>TITLE 1 PRIOR YR - EES</t>
  </si>
  <si>
    <t>0111908100012085</t>
  </si>
  <si>
    <t>TITLE I PRIOR YR - SES</t>
  </si>
  <si>
    <t>0111908100032085</t>
  </si>
  <si>
    <t>TITLE I PRIOR YR - YEMS</t>
  </si>
  <si>
    <t>0111928001100432</t>
  </si>
  <si>
    <t>21ST CENTURY LEARNING COM</t>
  </si>
  <si>
    <t>530</t>
  </si>
  <si>
    <t>COMMUNICATIONS</t>
  </si>
  <si>
    <t>0111928002100432</t>
  </si>
  <si>
    <t>21ST CENTURY LEARNING</t>
  </si>
  <si>
    <t>0111928101100432</t>
  </si>
  <si>
    <t>0111928102100432</t>
  </si>
  <si>
    <t>0112000000000000</t>
  </si>
  <si>
    <t>SPECIAL EDUCATION</t>
  </si>
  <si>
    <t>DIRECTOR</t>
  </si>
  <si>
    <t>0112000000000562</t>
  </si>
  <si>
    <t>0112000000000563</t>
  </si>
  <si>
    <t>0112000000000803</t>
  </si>
  <si>
    <t>PARENT CONSULTANT</t>
  </si>
  <si>
    <t>0112000000000804</t>
  </si>
  <si>
    <t>VISUALLY IP</t>
  </si>
  <si>
    <t>0112000000000808</t>
  </si>
  <si>
    <t>PHYS/OCCUPATIONAL THERAPY</t>
  </si>
  <si>
    <t>0112000001200000</t>
  </si>
  <si>
    <t>SPEC ED ELEMENTARY</t>
  </si>
  <si>
    <t>0112000002200000</t>
  </si>
  <si>
    <t>SPEC ED SECONDARY</t>
  </si>
  <si>
    <t>0112210001255000</t>
  </si>
  <si>
    <t>DEAF/HEAR SUP ELEM ITINER</t>
  </si>
  <si>
    <t>0112330001232000</t>
  </si>
  <si>
    <t>AUTISTIC SUPP - SP - YEMS</t>
  </si>
  <si>
    <t>441</t>
  </si>
  <si>
    <t>RENTAL LAND/BLDG</t>
  </si>
  <si>
    <t>0112430001150000</t>
  </si>
  <si>
    <t>GIFTED TEST</t>
  </si>
  <si>
    <t>0112430002200000</t>
  </si>
  <si>
    <t>SP ED GIFTED SUPPORT SEC</t>
  </si>
  <si>
    <t>0112900000000000</t>
  </si>
  <si>
    <t>SP ED SERVICES</t>
  </si>
  <si>
    <t>567</t>
  </si>
  <si>
    <t>APPROVED PRIVATE SCHOOLS</t>
  </si>
  <si>
    <t>0112900000000112</t>
  </si>
  <si>
    <t>IDEA</t>
  </si>
  <si>
    <t>0112900000000173</t>
  </si>
  <si>
    <t>SP ED ACCESS</t>
  </si>
  <si>
    <t>591</t>
  </si>
  <si>
    <t>SERVICE PURCHASED LOCALLY</t>
  </si>
  <si>
    <t>0112900000000562</t>
  </si>
  <si>
    <t>0112900000000563</t>
  </si>
  <si>
    <t>0112900000000803</t>
  </si>
  <si>
    <t>0112900000000804</t>
  </si>
  <si>
    <t>0112900000000808</t>
  </si>
  <si>
    <t>0112900001200000</t>
  </si>
  <si>
    <t>SP ED SERVICES ELEM</t>
  </si>
  <si>
    <t>ACCESS</t>
  </si>
  <si>
    <t>0112900002200000</t>
  </si>
  <si>
    <t>SP ED SERVICES SEC</t>
  </si>
  <si>
    <t>0113200002407000</t>
  </si>
  <si>
    <t>MARKETING TCHRS</t>
  </si>
  <si>
    <t>0113300002407661</t>
  </si>
  <si>
    <t>HEALTH OCCUPATIONS</t>
  </si>
  <si>
    <t>0113600002407000</t>
  </si>
  <si>
    <t>BUS ED - WAHS</t>
  </si>
  <si>
    <t>0113700002407000</t>
  </si>
  <si>
    <t>ELECTRONICS</t>
  </si>
  <si>
    <t>TRADE &amp; INDUSTRY</t>
  </si>
  <si>
    <t>0113800002407000</t>
  </si>
  <si>
    <t>0113800002407651</t>
  </si>
  <si>
    <t>AUTO BODY WCCC</t>
  </si>
  <si>
    <t>0113800002407652</t>
  </si>
  <si>
    <t>AUTO MECHANICS WCCC</t>
  </si>
  <si>
    <t>0113800002407653</t>
  </si>
  <si>
    <t>BUILDING CONST WCCC</t>
  </si>
  <si>
    <t>0113800002407654</t>
  </si>
  <si>
    <t>DRAFTING WCCC</t>
  </si>
  <si>
    <t>0113800002407655</t>
  </si>
  <si>
    <t>FOOD SERVICE WCCC</t>
  </si>
  <si>
    <t>0113800002407656</t>
  </si>
  <si>
    <t>PROTECTIVE SERVICE WCCC</t>
  </si>
  <si>
    <t>0113800002407657</t>
  </si>
  <si>
    <t>MACHINE SHOP WCCC</t>
  </si>
  <si>
    <t>0113800002407658</t>
  </si>
  <si>
    <t>WELDING</t>
  </si>
  <si>
    <t>0113800002407659</t>
  </si>
  <si>
    <t>POWER EQUIPMENT</t>
  </si>
  <si>
    <t>0113800002407660</t>
  </si>
  <si>
    <t>COMPUTER TECH</t>
  </si>
  <si>
    <t>0113900002407000</t>
  </si>
  <si>
    <t>VOCATIONAL INST WCC</t>
  </si>
  <si>
    <t>586</t>
  </si>
  <si>
    <t>CONF/TRAINING</t>
  </si>
  <si>
    <t>0113908002407189</t>
  </si>
  <si>
    <t>CARL PERKINS GRANT</t>
  </si>
  <si>
    <t>0114200002500000</t>
  </si>
  <si>
    <t>0114900000000079</t>
  </si>
  <si>
    <t>MINI GRANTS</t>
  </si>
  <si>
    <t>0114900000006079</t>
  </si>
  <si>
    <t>LOWE'S GRANT</t>
  </si>
  <si>
    <t>0114900005135000</t>
  </si>
  <si>
    <t>SUPPLEMENTALS</t>
  </si>
  <si>
    <t>0115008000000085</t>
  </si>
  <si>
    <t>0115008100000084</t>
  </si>
  <si>
    <t>NP SCHOOL PRO-TITLE IV PY</t>
  </si>
  <si>
    <t>PUPIL SERVICES</t>
  </si>
  <si>
    <t>0121118001100432</t>
  </si>
  <si>
    <t>STUDENT SERV-HEAD 21ST CE</t>
  </si>
  <si>
    <t>0121118002100432</t>
  </si>
  <si>
    <t>0121118101100432</t>
  </si>
  <si>
    <t>0121118102100432</t>
  </si>
  <si>
    <t>0121200000000000</t>
  </si>
  <si>
    <t>GUIDANCE</t>
  </si>
  <si>
    <t>645</t>
  </si>
  <si>
    <t>SOFTWARE</t>
  </si>
  <si>
    <t>0121200002101000</t>
  </si>
  <si>
    <t>GUIDANCE EHS</t>
  </si>
  <si>
    <t>0121200002102000</t>
  </si>
  <si>
    <t>GUIDANCE SHS</t>
  </si>
  <si>
    <t>0121200002104000</t>
  </si>
  <si>
    <t>GUIDANCE WAHS</t>
  </si>
  <si>
    <t>0121200002105000</t>
  </si>
  <si>
    <t>GUIDANCE YHS</t>
  </si>
  <si>
    <t>0121200002106000</t>
  </si>
  <si>
    <t>GUIDANCE BWMS</t>
  </si>
  <si>
    <t>0121200002407000</t>
  </si>
  <si>
    <t>GUIDANCE VO TECH</t>
  </si>
  <si>
    <t>0121300000035000</t>
  </si>
  <si>
    <t>ATTENDANCE SERVICES</t>
  </si>
  <si>
    <t>0121400000000000</t>
  </si>
  <si>
    <t>SCORING SERVICES</t>
  </si>
  <si>
    <t>390</t>
  </si>
  <si>
    <t>SCORING/ED SERVICES</t>
  </si>
  <si>
    <t>PSYCHOLOGICAL COUNSELING</t>
  </si>
  <si>
    <t>0121430001255000</t>
  </si>
  <si>
    <t>0121600000000000</t>
  </si>
  <si>
    <t>SOCIAL WORK SERVICES</t>
  </si>
  <si>
    <t>0121600000000052</t>
  </si>
  <si>
    <t>STUDENT ASST PROGRAM</t>
  </si>
  <si>
    <t>0121600000035000</t>
  </si>
  <si>
    <t>ATTENDANCE OFFICER</t>
  </si>
  <si>
    <t>0121700000035000</t>
  </si>
  <si>
    <t>STUDENT ACCOUNTING SERV</t>
  </si>
  <si>
    <t>0121900000035000</t>
  </si>
  <si>
    <t>ADMIN SUPPLEMENTAL ASSIGN</t>
  </si>
  <si>
    <t>TECHNOLOGY</t>
  </si>
  <si>
    <t>0122200000035000</t>
  </si>
  <si>
    <t>0122200001255000</t>
  </si>
  <si>
    <t>TECH SUPPORT ELEM ITIN</t>
  </si>
  <si>
    <t>LIBRARIAN BWMS</t>
  </si>
  <si>
    <t>0122500001110000</t>
  </si>
  <si>
    <t>LIBRARIAN WAEC</t>
  </si>
  <si>
    <t>0122500001111000</t>
  </si>
  <si>
    <t>LIBRARIAN - EES</t>
  </si>
  <si>
    <t>0122500001132000</t>
  </si>
  <si>
    <t>LIBRARIAN YEMS</t>
  </si>
  <si>
    <t>0122500001150000</t>
  </si>
  <si>
    <t>LIBRARY</t>
  </si>
  <si>
    <t>0122500002100000</t>
  </si>
  <si>
    <t>LIBRARIAN SECONDARY</t>
  </si>
  <si>
    <t>0122500002101000</t>
  </si>
  <si>
    <t>LIBRARIAN EHS</t>
  </si>
  <si>
    <t>0122500002102000</t>
  </si>
  <si>
    <t>LIBRARIAN SAHS</t>
  </si>
  <si>
    <t>0122500002104000</t>
  </si>
  <si>
    <t>LIBRARIAN WAHS</t>
  </si>
  <si>
    <t>0122500002105000</t>
  </si>
  <si>
    <t>LIBRARIAN YAHS</t>
  </si>
  <si>
    <t>0122500002106000</t>
  </si>
  <si>
    <t>0122600000035000</t>
  </si>
  <si>
    <t>CURRICULUM DEVELOPMENT</t>
  </si>
  <si>
    <t>0122600002255000</t>
  </si>
  <si>
    <t>INST &amp; CUR SP ED SEC ITIN</t>
  </si>
  <si>
    <t>0122700000000000</t>
  </si>
  <si>
    <t>STAFF DEVELOPMENT</t>
  </si>
  <si>
    <t>310</t>
  </si>
  <si>
    <t>ASSESSMENT/AUDIT</t>
  </si>
  <si>
    <t>0122708000000057</t>
  </si>
  <si>
    <t>T. IIA TEACH COACH CURREN</t>
  </si>
  <si>
    <t>0122708000000085</t>
  </si>
  <si>
    <t>0122708100000057</t>
  </si>
  <si>
    <t>T. IIA TEACH COACH PRIOR</t>
  </si>
  <si>
    <t>0122710000000000</t>
  </si>
  <si>
    <t>PROFESSIONAL DVLP</t>
  </si>
  <si>
    <t>360</t>
  </si>
  <si>
    <t>EMP TRAIN &amp; DEV SERVICES</t>
  </si>
  <si>
    <t>0122710000000052</t>
  </si>
  <si>
    <t>PROF DEV-STU ASSIST PROG</t>
  </si>
  <si>
    <t>0122710000000112</t>
  </si>
  <si>
    <t>PROF DEV - CERT - IDEA</t>
  </si>
  <si>
    <t>0122710000000173</t>
  </si>
  <si>
    <t>PROF DEV - CERT-ACCESS</t>
  </si>
  <si>
    <t>0122710000000564</t>
  </si>
  <si>
    <t>PD - INSTRUC CERT - CYBER</t>
  </si>
  <si>
    <t>0122710002250000</t>
  </si>
  <si>
    <t>PD INSTRUC CERTIED GIFTED</t>
  </si>
  <si>
    <t>0122710002407000</t>
  </si>
  <si>
    <t>PROF DEV - WCCC</t>
  </si>
  <si>
    <t>0122718000000057</t>
  </si>
  <si>
    <t>PROF DEV - TITLE IIA</t>
  </si>
  <si>
    <t>0122718000000084</t>
  </si>
  <si>
    <t>PROF DEV - TITLE IV</t>
  </si>
  <si>
    <t>0122718000000085</t>
  </si>
  <si>
    <t>PROF DEV - TITLE I</t>
  </si>
  <si>
    <t>0122718001100432</t>
  </si>
  <si>
    <t>PROF DEV - CERT - 21ST</t>
  </si>
  <si>
    <t>0122718002100432</t>
  </si>
  <si>
    <t>0122718002407189</t>
  </si>
  <si>
    <t>PD-INSTRUC-CERT- PERKINS</t>
  </si>
  <si>
    <t>0122718101100432</t>
  </si>
  <si>
    <t>0122718102100432</t>
  </si>
  <si>
    <t>0122720000000173</t>
  </si>
  <si>
    <t>PD NON INST NON CER ACCES</t>
  </si>
  <si>
    <t>0122720002407000</t>
  </si>
  <si>
    <t>SD INSTRUC NON-CERTIFIED</t>
  </si>
  <si>
    <t>0122808000000085</t>
  </si>
  <si>
    <t>NONPUBLIC SUPPORT SERVICE</t>
  </si>
  <si>
    <t>0123100000000000</t>
  </si>
  <si>
    <t>SCHOOL BOARD SERVICES</t>
  </si>
  <si>
    <t>550</t>
  </si>
  <si>
    <t>PRINTING EXPENSE</t>
  </si>
  <si>
    <t>630</t>
  </si>
  <si>
    <t>BOARD ADMIN FOOD</t>
  </si>
  <si>
    <t>635</t>
  </si>
  <si>
    <t>REFRESHMENTS</t>
  </si>
  <si>
    <t>820</t>
  </si>
  <si>
    <t>JUDGEMENTS</t>
  </si>
  <si>
    <t>831</t>
  </si>
  <si>
    <t>INTEREST EXPENSE</t>
  </si>
  <si>
    <t>0123100000035000</t>
  </si>
  <si>
    <t>BOARD'S SECRETARY</t>
  </si>
  <si>
    <t>0123108000000085</t>
  </si>
  <si>
    <t>T.I AUDIT FEE CURRENT</t>
  </si>
  <si>
    <t>0123300000000000</t>
  </si>
  <si>
    <t>COMMISSISONS RE TAX COLL</t>
  </si>
  <si>
    <t>311</t>
  </si>
  <si>
    <t>BONDS/SUPPLIES</t>
  </si>
  <si>
    <t>611</t>
  </si>
  <si>
    <t>CUSTODIAL SUPPLIES</t>
  </si>
  <si>
    <t>613</t>
  </si>
  <si>
    <t>VEHICLE SUPPLIES</t>
  </si>
  <si>
    <t>800</t>
  </si>
  <si>
    <t>OTHER EXPENSES</t>
  </si>
  <si>
    <t>0123500000000000</t>
  </si>
  <si>
    <t>LEGAL SVC - LABOR</t>
  </si>
  <si>
    <t>0123500000035000</t>
  </si>
  <si>
    <t>LEGAL SVC - SOLICITOR</t>
  </si>
  <si>
    <t>0123600000000000</t>
  </si>
  <si>
    <t>ASST SUPERINTENDANT</t>
  </si>
  <si>
    <t>891</t>
  </si>
  <si>
    <t>MISC FEES</t>
  </si>
  <si>
    <t>0123600000035000</t>
  </si>
  <si>
    <t>SUPERINTENDENT</t>
  </si>
  <si>
    <t>0123800000000000</t>
  </si>
  <si>
    <t>OFFICE OF THE PRINCIPAL</t>
  </si>
  <si>
    <t>0123800001100000</t>
  </si>
  <si>
    <t>OFFICE OF PRIN ELEM</t>
  </si>
  <si>
    <t>PRINCIPAL</t>
  </si>
  <si>
    <t>0123800001110000</t>
  </si>
  <si>
    <t>WAEC PRINCIPAL</t>
  </si>
  <si>
    <t>0123800001111000</t>
  </si>
  <si>
    <t>OFFICE OF PRINCIPAL - EES</t>
  </si>
  <si>
    <t>0123800001112000</t>
  </si>
  <si>
    <t>SES PRINCIPAL</t>
  </si>
  <si>
    <t>0123800001132000</t>
  </si>
  <si>
    <t>YEMS PRINCIPAL</t>
  </si>
  <si>
    <t>0123800001150000</t>
  </si>
  <si>
    <t>OFFICE OF PRINCIPAL-LEC</t>
  </si>
  <si>
    <t>0123800002100000</t>
  </si>
  <si>
    <t>OFFICE OF PRIN SEC</t>
  </si>
  <si>
    <t>0123800002101000</t>
  </si>
  <si>
    <t>EAHS PRINCIPAL</t>
  </si>
  <si>
    <t>0123800002101600</t>
  </si>
  <si>
    <t>COMMENCEMENT SUPPLIES EHS</t>
  </si>
  <si>
    <t>0123800002102000</t>
  </si>
  <si>
    <t>0123800002102600</t>
  </si>
  <si>
    <t>COMMENCEMENT SUPPLIES SHS</t>
  </si>
  <si>
    <t>0123800002104000</t>
  </si>
  <si>
    <t>WAHS PRINCIPAL</t>
  </si>
  <si>
    <t>0123800002104600</t>
  </si>
  <si>
    <t>COMMENCEMENT SUPPLIES WHS</t>
  </si>
  <si>
    <t>0123800002105000</t>
  </si>
  <si>
    <t>YAHS PRINCIPAL</t>
  </si>
  <si>
    <t>0123800002105600</t>
  </si>
  <si>
    <t>COMMENCEMENT SUPPLIES YHS</t>
  </si>
  <si>
    <t>0123800002106000</t>
  </si>
  <si>
    <t>BWMS PRINCIPAL</t>
  </si>
  <si>
    <t>0123800002132000</t>
  </si>
  <si>
    <t>0123800002407000</t>
  </si>
  <si>
    <t>OFFICE OF PRIN WCCC</t>
  </si>
  <si>
    <t>0123900000035000</t>
  </si>
  <si>
    <t>ADMIN SUPPORT SVC</t>
  </si>
  <si>
    <t>0123900002135000</t>
  </si>
  <si>
    <t>DIR SECONDARY ED</t>
  </si>
  <si>
    <t>0123900002407000</t>
  </si>
  <si>
    <t>WCCC PRINCIPAL</t>
  </si>
  <si>
    <t>0124200000000000</t>
  </si>
  <si>
    <t>MEDICAL SERVICES</t>
  </si>
  <si>
    <t>0124400000000000</t>
  </si>
  <si>
    <t>SCHOOL NURSES</t>
  </si>
  <si>
    <t>332</t>
  </si>
  <si>
    <t>612</t>
  </si>
  <si>
    <t>MEDICAL SUPPLIES/TESTS</t>
  </si>
  <si>
    <t>0124400000055000</t>
  </si>
  <si>
    <t>NURSE</t>
  </si>
  <si>
    <t>BUSINESS SERVICES</t>
  </si>
  <si>
    <t>0125110000035000</t>
  </si>
  <si>
    <t>340</t>
  </si>
  <si>
    <t>TECH SERVICES</t>
  </si>
  <si>
    <t>0125140000035000</t>
  </si>
  <si>
    <t>PAYROLL SERVICES</t>
  </si>
  <si>
    <t>0125150000035000</t>
  </si>
  <si>
    <t>FINANCIAL ACCOUNTING SERV</t>
  </si>
  <si>
    <t>OTHER FISCAL SERVICES</t>
  </si>
  <si>
    <t>0125190000035000</t>
  </si>
  <si>
    <t>0125900000000000</t>
  </si>
  <si>
    <t>OTH SUPP SERV - BUSINESS</t>
  </si>
  <si>
    <t>0126110000000000</t>
  </si>
  <si>
    <t>BLDGS AND GROUNDS</t>
  </si>
  <si>
    <t>521</t>
  </si>
  <si>
    <t>FIRE INSURANCE</t>
  </si>
  <si>
    <t>0126110000035000</t>
  </si>
  <si>
    <t>0126200000000000</t>
  </si>
  <si>
    <t>OPER OF BUILD SERV</t>
  </si>
  <si>
    <t>411</t>
  </si>
  <si>
    <t>TRASH REMOVAL</t>
  </si>
  <si>
    <t>424</t>
  </si>
  <si>
    <t>WATER/SEWAGE</t>
  </si>
  <si>
    <t>431</t>
  </si>
  <si>
    <t>REPAIRS &amp; MAINT- BLDG</t>
  </si>
  <si>
    <t>491</t>
  </si>
  <si>
    <t>SEWAGE TREATMENT EXPENSE</t>
  </si>
  <si>
    <t>522</t>
  </si>
  <si>
    <t>FLEET INSURANCE</t>
  </si>
  <si>
    <t>523</t>
  </si>
  <si>
    <t>GENERAL PROP/LIABILITY IN</t>
  </si>
  <si>
    <t>529</t>
  </si>
  <si>
    <t>FOOTBALL INSURANCE TEAM</t>
  </si>
  <si>
    <t>621</t>
  </si>
  <si>
    <t>FUEL GAS/HEATING</t>
  </si>
  <si>
    <t>626</t>
  </si>
  <si>
    <t>GASOLINE - BULK</t>
  </si>
  <si>
    <t>0126200000035000</t>
  </si>
  <si>
    <t>OPER OF BLDG SERV</t>
  </si>
  <si>
    <t>350</t>
  </si>
  <si>
    <t>SECURITY/SAFETY SERVICES</t>
  </si>
  <si>
    <t>0126200000042000</t>
  </si>
  <si>
    <t>0126200000060000</t>
  </si>
  <si>
    <t>OPER-BLD SERV-CLOSED SCH</t>
  </si>
  <si>
    <t>422</t>
  </si>
  <si>
    <t>ELECTRIC NOT HEAT</t>
  </si>
  <si>
    <t>622</t>
  </si>
  <si>
    <t>ELECTRICITY</t>
  </si>
  <si>
    <t>0126200001110000</t>
  </si>
  <si>
    <t>OPER OF BUILD SERV - WAEC</t>
  </si>
  <si>
    <t>0126200001111000</t>
  </si>
  <si>
    <t>OPER OF BUILD SERV - EES</t>
  </si>
  <si>
    <t>0126200001112000</t>
  </si>
  <si>
    <t>OPER OF BUILD SERV - SES</t>
  </si>
  <si>
    <t>0126200001123000</t>
  </si>
  <si>
    <t>OPER OF BUILD SERV - RES</t>
  </si>
  <si>
    <t>0126200001126000</t>
  </si>
  <si>
    <t>0126200001129000</t>
  </si>
  <si>
    <t>OPER OF BUILD SERV - SGEL</t>
  </si>
  <si>
    <t>0126200001132000</t>
  </si>
  <si>
    <t>OPER OF BUILD SERV -YEMS</t>
  </si>
  <si>
    <t>0126200001140000</t>
  </si>
  <si>
    <t>OPER OF BUILD SERV-AL VAL</t>
  </si>
  <si>
    <t>0126200002101000</t>
  </si>
  <si>
    <t>OPER OF BUILD SERV -EMHS</t>
  </si>
  <si>
    <t>0126200002102000</t>
  </si>
  <si>
    <t>OPER OF BUILD SERV-SAMHS</t>
  </si>
  <si>
    <t>0126200002104000</t>
  </si>
  <si>
    <t>OPER OF BUILD SERV-WAHS</t>
  </si>
  <si>
    <t>0126200002105000</t>
  </si>
  <si>
    <t>OPER OF BUILD SERV - YHS</t>
  </si>
  <si>
    <t>0126200002106000</t>
  </si>
  <si>
    <t>OPER OF BUILD SERV - BWMS</t>
  </si>
  <si>
    <t>0126200002407000</t>
  </si>
  <si>
    <t>OPER OF BUILD SERV - WCCC</t>
  </si>
  <si>
    <t>0126300000000000</t>
  </si>
  <si>
    <t>CARE &amp; UPKEEP OF GROUNDS</t>
  </si>
  <si>
    <t>0126300000035000</t>
  </si>
  <si>
    <t>0126300000042000</t>
  </si>
  <si>
    <t>CARE &amp; UPKEEP GROUNDS</t>
  </si>
  <si>
    <t>412</t>
  </si>
  <si>
    <t>SNOW REMOVAL</t>
  </si>
  <si>
    <t>0126300001110000</t>
  </si>
  <si>
    <t>0126300001111000</t>
  </si>
  <si>
    <t>0126300001129000</t>
  </si>
  <si>
    <t>0126300001132000</t>
  </si>
  <si>
    <t>0126300001140000</t>
  </si>
  <si>
    <t>0126300002101000</t>
  </si>
  <si>
    <t>0126300002102000</t>
  </si>
  <si>
    <t>0126300002104000</t>
  </si>
  <si>
    <t>0126300002105000</t>
  </si>
  <si>
    <t>0126300002106000</t>
  </si>
  <si>
    <t>0126300002407000</t>
  </si>
  <si>
    <t>0126400000000000</t>
  </si>
  <si>
    <t>CARE &amp; UPKEEP - EQUIP</t>
  </si>
  <si>
    <t>0126400000035000</t>
  </si>
  <si>
    <t>0126400000042000</t>
  </si>
  <si>
    <t>CARE &amp; UPKEEP-EQUIP-WHSE</t>
  </si>
  <si>
    <t>0126400000060000</t>
  </si>
  <si>
    <t>0126400001110000</t>
  </si>
  <si>
    <t>CARE &amp; UPKEEP EQUIP WAEC</t>
  </si>
  <si>
    <t>0126400001111000</t>
  </si>
  <si>
    <t>CARE &amp; UPKEEP MAINT SERV</t>
  </si>
  <si>
    <t>0126400001132000</t>
  </si>
  <si>
    <t>0126400002101000</t>
  </si>
  <si>
    <t>CARE &amp; UPKEEP EQUIP-EMHS</t>
  </si>
  <si>
    <t>0126400002102000</t>
  </si>
  <si>
    <t>CARE &amp; UPKEEP  - EQUIP</t>
  </si>
  <si>
    <t>0126400002104000</t>
  </si>
  <si>
    <t>0126400002105000</t>
  </si>
  <si>
    <t>CARE &amp; UPKEEP-EQUIP-YHS</t>
  </si>
  <si>
    <t>0126400002106000</t>
  </si>
  <si>
    <t>CARE &amp; UPKEEP EQUIP BWMS</t>
  </si>
  <si>
    <t>0126400002407000</t>
  </si>
  <si>
    <t>0126500000000000</t>
  </si>
  <si>
    <t>VEHICLE OPER &amp; MAINT</t>
  </si>
  <si>
    <t>433</t>
  </si>
  <si>
    <t>REPAIRS &amp; MAINT-VEHICLES</t>
  </si>
  <si>
    <t>0126500000042000</t>
  </si>
  <si>
    <t>0126500002101000</t>
  </si>
  <si>
    <t>0126500002102000</t>
  </si>
  <si>
    <t>0126600000000000</t>
  </si>
  <si>
    <t>SAFETY &amp; SECURITY SERVICE</t>
  </si>
  <si>
    <t>0126600000035000</t>
  </si>
  <si>
    <t>0126600001132000</t>
  </si>
  <si>
    <t>0126600002101000</t>
  </si>
  <si>
    <t>0126600002102000</t>
  </si>
  <si>
    <t>0126600002104000</t>
  </si>
  <si>
    <t>0126600002105000</t>
  </si>
  <si>
    <t>0126600002407000</t>
  </si>
  <si>
    <t>0126900000000000</t>
  </si>
  <si>
    <t>OTHER OPER &amp; MAINT PLANT</t>
  </si>
  <si>
    <t>0126900001160000</t>
  </si>
  <si>
    <t>0126900002106000</t>
  </si>
  <si>
    <t>0127100000035000</t>
  </si>
  <si>
    <t>TRANSPORTATION MANAGER</t>
  </si>
  <si>
    <t>0127110000035000</t>
  </si>
  <si>
    <t>0127200000000000</t>
  </si>
  <si>
    <t>CONTRACTED CARRIERS</t>
  </si>
  <si>
    <t>0127200000000513</t>
  </si>
  <si>
    <t>CONT CAR LATE ACT RUNS</t>
  </si>
  <si>
    <t>0127200000035000</t>
  </si>
  <si>
    <t>0127208001100432</t>
  </si>
  <si>
    <t>STUDENT TRANSP/TUTORING</t>
  </si>
  <si>
    <t>0127208002100432</t>
  </si>
  <si>
    <t>0127208101100432</t>
  </si>
  <si>
    <t>STUDENT TRANSPORTATION</t>
  </si>
  <si>
    <t>0127208102100432</t>
  </si>
  <si>
    <t>0127500000000000</t>
  </si>
  <si>
    <t>NON-PUB TRANS</t>
  </si>
  <si>
    <t>0128180000000000</t>
  </si>
  <si>
    <t>SYSTEM WIDE TECH SERV</t>
  </si>
  <si>
    <t>0128180000035000</t>
  </si>
  <si>
    <t>348</t>
  </si>
  <si>
    <t>SERV SUP OF TECH PLAN</t>
  </si>
  <si>
    <t>438</t>
  </si>
  <si>
    <t>MAINT, REPAIR IS, EQUIP</t>
  </si>
  <si>
    <t>0128180000050000</t>
  </si>
  <si>
    <t>0128180001110000</t>
  </si>
  <si>
    <t>0128180001111000</t>
  </si>
  <si>
    <t>0128180001112000</t>
  </si>
  <si>
    <t>0128180001123000</t>
  </si>
  <si>
    <t>0128180001126000</t>
  </si>
  <si>
    <t>0128180001127000</t>
  </si>
  <si>
    <t>0128180001129000</t>
  </si>
  <si>
    <t>0128180001132000</t>
  </si>
  <si>
    <t>0128180001140000</t>
  </si>
  <si>
    <t>0128180002101000</t>
  </si>
  <si>
    <t>0128180002102000</t>
  </si>
  <si>
    <t>0128180002104000</t>
  </si>
  <si>
    <t>0128180002105000</t>
  </si>
  <si>
    <t>0128180002106000</t>
  </si>
  <si>
    <t>0128180002407000</t>
  </si>
  <si>
    <t>0128310000035000</t>
  </si>
  <si>
    <t>SUPERVISION STAFF SERVICE</t>
  </si>
  <si>
    <t>0128340000000000</t>
  </si>
  <si>
    <t>PROF DVLP NONINST-CERTIF</t>
  </si>
  <si>
    <t>0128340000000112</t>
  </si>
  <si>
    <t>PD - NO INST - CERT-IDEA</t>
  </si>
  <si>
    <t>0128340000000173</t>
  </si>
  <si>
    <t>PD NON INSTRUC CERT ACCES</t>
  </si>
  <si>
    <t>0128340000000564</t>
  </si>
  <si>
    <t>PD-NON INSTR-CERT-CYBER</t>
  </si>
  <si>
    <t>0128340000035000</t>
  </si>
  <si>
    <t>PD-NON INSTR-CERT-ADMIN</t>
  </si>
  <si>
    <t>0128340000055000</t>
  </si>
  <si>
    <t>PD NON INSTRUC-CERT-NURSE</t>
  </si>
  <si>
    <t>0128340002135000</t>
  </si>
  <si>
    <t>PD NON INSTRUC-CERT-2ND</t>
  </si>
  <si>
    <t>0128340002250000</t>
  </si>
  <si>
    <t>PD NON INSTRUC CERT GIFTE</t>
  </si>
  <si>
    <t>0128340002407000</t>
  </si>
  <si>
    <t>PROF DEV-NON INS-CERT-WCC</t>
  </si>
  <si>
    <t>0128350000000000</t>
  </si>
  <si>
    <t>HEALTH SERVICES</t>
  </si>
  <si>
    <t>0128360000000000</t>
  </si>
  <si>
    <t>PD NOINST NON CERT-BOARD</t>
  </si>
  <si>
    <t>0128360000000173</t>
  </si>
  <si>
    <t>PD NO-INSTR NO CERT-ACCES</t>
  </si>
  <si>
    <t>0128360000035000</t>
  </si>
  <si>
    <t>PD-NON INSTR NON CERT-OTH</t>
  </si>
  <si>
    <t>0128360000035160</t>
  </si>
  <si>
    <t>PD-NO INST NO CERT-GRANT</t>
  </si>
  <si>
    <t>0128360001200000</t>
  </si>
  <si>
    <t>PD NO INSTR NON CERT ELEM</t>
  </si>
  <si>
    <t>0128360002200000</t>
  </si>
  <si>
    <t>PD NO INSTR NON CERT SEC</t>
  </si>
  <si>
    <t>0128430000000000</t>
  </si>
  <si>
    <t>PURCHASED D P PROGRAMING</t>
  </si>
  <si>
    <t>0128500000035160</t>
  </si>
  <si>
    <t>STATE FED AGENCY LIAISON</t>
  </si>
  <si>
    <t>0128508000000057</t>
  </si>
  <si>
    <t>T. IIA CLERICAL CURRENT</t>
  </si>
  <si>
    <t>0128508000000085</t>
  </si>
  <si>
    <t>T.I CURRENT FED LIAS</t>
  </si>
  <si>
    <t>0128508100000057</t>
  </si>
  <si>
    <t>T. IIA CLERICAL PRIOR</t>
  </si>
  <si>
    <t>0128508100000085</t>
  </si>
  <si>
    <t>T. I PRIOR FED LIAS</t>
  </si>
  <si>
    <t>0129000000000000</t>
  </si>
  <si>
    <t>IU INSTRUCTIONAL MEDIA</t>
  </si>
  <si>
    <t>595</t>
  </si>
  <si>
    <t>IU MEDIA SERVICES</t>
  </si>
  <si>
    <t>STUDENT ACTIVITY</t>
  </si>
  <si>
    <t>0132000000000234</t>
  </si>
  <si>
    <t>ALL COUNTY MUSICAL</t>
  </si>
  <si>
    <t>321</t>
  </si>
  <si>
    <t>AC MUSICAL REV</t>
  </si>
  <si>
    <t>0132000000001000</t>
  </si>
  <si>
    <t>STUDENT ACTIVITY SVC EHS</t>
  </si>
  <si>
    <t>0132000000002000</t>
  </si>
  <si>
    <t>STUDENT ACTIVITY SVC SAHS</t>
  </si>
  <si>
    <t>0132000000004000</t>
  </si>
  <si>
    <t>STUDENT ACTIVITY SVC WAHS</t>
  </si>
  <si>
    <t>0132000000005000</t>
  </si>
  <si>
    <t>STUDENT ACTIVITY SVC YAHS</t>
  </si>
  <si>
    <t>0132000000006000</t>
  </si>
  <si>
    <t>STUDENT ACTIVITY SVC BWMS</t>
  </si>
  <si>
    <t>0132000000010000</t>
  </si>
  <si>
    <t>0132000000011000</t>
  </si>
  <si>
    <t>STUDENT ACTIVITY SVC EES</t>
  </si>
  <si>
    <t>0132000000012000</t>
  </si>
  <si>
    <t>STUDENT ACTIVITY SVC SES</t>
  </si>
  <si>
    <t>0132000000032000</t>
  </si>
  <si>
    <t>STUDENT ACTIVITY SVC YEMS</t>
  </si>
  <si>
    <t>0132000000035000</t>
  </si>
  <si>
    <t>STUDENT ACTIVITY SERVICES</t>
  </si>
  <si>
    <t>0133908000000085</t>
  </si>
  <si>
    <t>T.I PARENT INVOLV CURRENT</t>
  </si>
  <si>
    <t>0133908100000085</t>
  </si>
  <si>
    <t>T.I PARENT INVOLV PRIOR</t>
  </si>
  <si>
    <t>0151100000000000</t>
  </si>
  <si>
    <t>DEBT SERVICE</t>
  </si>
  <si>
    <t>830</t>
  </si>
  <si>
    <t>INTEREST</t>
  </si>
  <si>
    <t>0151300000000000</t>
  </si>
  <si>
    <t>REFUND PRIOR YEAR RECEIPT</t>
  </si>
  <si>
    <t>880</t>
  </si>
  <si>
    <t>0152200000000000</t>
  </si>
  <si>
    <t>GEN FUND TRF ATHLETICS</t>
  </si>
  <si>
    <t>TRANSFERS</t>
  </si>
  <si>
    <t>930</t>
  </si>
  <si>
    <t>0152200000000655</t>
  </si>
  <si>
    <t>GEN FUND TRF FOOD SVC</t>
  </si>
  <si>
    <t>0152300000000000</t>
  </si>
  <si>
    <t>GEN FUND TRF CAP RES</t>
  </si>
  <si>
    <t>932</t>
  </si>
  <si>
    <t>CAPITAL RESERVE TRANSFER</t>
  </si>
  <si>
    <t>0159000000000000</t>
  </si>
  <si>
    <t>CONTINGENCY</t>
  </si>
  <si>
    <t>912</t>
  </si>
  <si>
    <t>UNRESOLVED STAFF RESERVE</t>
  </si>
  <si>
    <t>933</t>
  </si>
  <si>
    <t>FUEL TRANSPORT RESERVE</t>
  </si>
  <si>
    <t>950</t>
  </si>
  <si>
    <t>BOARD GOALS CONTINGENCY</t>
  </si>
  <si>
    <t>L - J</t>
  </si>
  <si>
    <t xml:space="preserve"> </t>
  </si>
  <si>
    <t>Total Balance</t>
  </si>
  <si>
    <t>Better/(Worse)</t>
  </si>
  <si>
    <t>W. Encumbrances</t>
  </si>
  <si>
    <t>Remaining</t>
  </si>
  <si>
    <t>Budgeted</t>
  </si>
  <si>
    <t>than Budgeted</t>
  </si>
  <si>
    <t>AS</t>
  </si>
  <si>
    <t>PROF DVLP NONCERT NONINST</t>
  </si>
  <si>
    <t>MILEAGE REIMBURSEMENT</t>
  </si>
  <si>
    <t>TEXTBOOKS/PERIODIALS</t>
  </si>
  <si>
    <t>GW</t>
  </si>
  <si>
    <t>MAINT REPAIR, IT EQUIP</t>
  </si>
  <si>
    <t>CAP TECH SORFTWARE - ORIG</t>
  </si>
  <si>
    <t>TECH EQUIP</t>
  </si>
  <si>
    <t>JG</t>
  </si>
  <si>
    <t>PLANT MAINTENANCE &amp; OPS</t>
  </si>
  <si>
    <t>PLANT MAINTENANCE &amp; OBS</t>
  </si>
  <si>
    <t>01</t>
  </si>
  <si>
    <t>REFUNDS</t>
  </si>
  <si>
    <t>OPER OF BLDG SERVICES</t>
  </si>
  <si>
    <t>CARE &amp; UPKEEP EQUIPMENT</t>
  </si>
  <si>
    <t>B&amp;G MAINT CLOSED SCHOOLS</t>
  </si>
  <si>
    <t>WAEC CUSTODIAN</t>
  </si>
  <si>
    <t>RUSSELL CUSTODIAN</t>
  </si>
  <si>
    <t>SHEFF ELEM CUSTODIAN</t>
  </si>
  <si>
    <t>SUG GRV CUSTODIAN</t>
  </si>
  <si>
    <t>YEMS CUSTODIAN</t>
  </si>
  <si>
    <t>ALL VALLEY CUSTODIAN</t>
  </si>
  <si>
    <t>EAHS CUSTODIAN</t>
  </si>
  <si>
    <t>SAHS CUSTODIAN</t>
  </si>
  <si>
    <t>WAHS CUSTODIAN</t>
  </si>
  <si>
    <t>YAHS CUSTODIAN</t>
  </si>
  <si>
    <t>BEATY CUSTODIAN</t>
  </si>
  <si>
    <t>WCCC CUSTODIAN</t>
  </si>
  <si>
    <t>OPERATIONS OF BLDG SERV</t>
  </si>
  <si>
    <t>SES CUSTODIAN</t>
  </si>
  <si>
    <t>CARE &amp; UPKEEP EQUIP SERV</t>
  </si>
  <si>
    <t>VEHICLE OPERATION &amp; MAINT</t>
  </si>
  <si>
    <t>OPERATION OF BLDG SERV</t>
  </si>
  <si>
    <t>TITLE 1 NON PUB SCHOOLS</t>
  </si>
  <si>
    <t>PROFESSIONAL DEVELOPMENT</t>
  </si>
  <si>
    <t>REPAIRS &amp; MAINT EQUIP</t>
  </si>
  <si>
    <t>22nd CENTURY LEARNING</t>
  </si>
  <si>
    <t>OFFICE OF PRINCIPAL</t>
  </si>
  <si>
    <t>PRI STUDENT TUITION</t>
  </si>
  <si>
    <t>WCSD</t>
  </si>
  <si>
    <t>tie out</t>
  </si>
  <si>
    <t>Notes:</t>
  </si>
  <si>
    <t>*  Column K - If highlighted &amp; negative then needs a budget transfer</t>
  </si>
  <si>
    <t>*  Column M shows if you are Better or (Worse) than planned spending.  If you are "better" then you are NOT on pace to spend your budget for the year.</t>
  </si>
  <si>
    <t xml:space="preserve">     If you are "(worse)" then you are on pace to overspend in this line item or perhaps you need a budget transfer as indicated in column K.  </t>
  </si>
  <si>
    <t>PLEASE LET ME KNOW IF YOU HAVE ANY QUESTIONS.  JG</t>
  </si>
  <si>
    <t>Balance W/Encumbrances</t>
  </si>
  <si>
    <t>Account Owner</t>
  </si>
  <si>
    <t>JMG TIE OUT</t>
  </si>
  <si>
    <t>EM</t>
  </si>
  <si>
    <t>0126600001110000</t>
  </si>
  <si>
    <t>0126600002106000</t>
  </si>
  <si>
    <t>0126300000060000</t>
  </si>
  <si>
    <t>NOTE:  THERE ARE NO PAYROLL OR PAYROLL RELATED ACCOUNTS IN THIS REPORT.</t>
  </si>
  <si>
    <t>0132000002200000</t>
  </si>
  <si>
    <t>STUDENT ACTIVITY SVC SE</t>
  </si>
  <si>
    <t>0121520000055000</t>
  </si>
  <si>
    <t>SPEECH PATH - ITINERANT</t>
  </si>
  <si>
    <t>Balance Remaining</t>
  </si>
  <si>
    <t>756</t>
  </si>
  <si>
    <t>CAP TECH HW &amp; EQUIP-ORIG</t>
  </si>
  <si>
    <t>0115008000000057</t>
  </si>
  <si>
    <t>NP SCHOOL PROG TITLE II</t>
  </si>
  <si>
    <t>0115008000000084</t>
  </si>
  <si>
    <t>NP SCHOOL PROG TITLE IV</t>
  </si>
  <si>
    <t>0122500001106000</t>
  </si>
  <si>
    <t>0125130000035000</t>
  </si>
  <si>
    <t>RECEIVING DISBURSING FUND</t>
  </si>
  <si>
    <t>0126400001112000</t>
  </si>
  <si>
    <t>444</t>
  </si>
  <si>
    <t>RENTAL OF VEHICLES</t>
  </si>
  <si>
    <t>0126603600000000</t>
  </si>
  <si>
    <t>0128340000035108</t>
  </si>
  <si>
    <t>PROF DEV - SUPERINTENDENT</t>
  </si>
  <si>
    <t>0128340000035314</t>
  </si>
  <si>
    <t>PROF DEV - PERSONNEL</t>
  </si>
  <si>
    <t>0128360000035301</t>
  </si>
  <si>
    <t>PROF DEV - ACCOUNTING</t>
  </si>
  <si>
    <t>0128360000035308</t>
  </si>
  <si>
    <t>PROF DEV - ENGINEER</t>
  </si>
  <si>
    <t>0128360000035324</t>
  </si>
  <si>
    <t>PROF DEV - STATISICIAN</t>
  </si>
  <si>
    <t>0128360000035703</t>
  </si>
  <si>
    <t>PROF DEV - VEHICLE OPER</t>
  </si>
  <si>
    <t>0132000000000000</t>
  </si>
  <si>
    <t>0111928001000432</t>
  </si>
  <si>
    <t>21ST CENTURY - COHORT 10</t>
  </si>
  <si>
    <t>0122718001000432</t>
  </si>
  <si>
    <t>PROF DEV-CERT-21ST-10</t>
  </si>
  <si>
    <t>0121420001255000</t>
  </si>
  <si>
    <t>PSYCH TESTING - SP - ITIN</t>
  </si>
  <si>
    <t>0121600001255173</t>
  </si>
  <si>
    <t>SOC WORK-ELEM-ITIN-ACCESS</t>
  </si>
  <si>
    <t>0122713901100000</t>
  </si>
  <si>
    <t>PROF DEV-CERT-PA SMART GR</t>
  </si>
  <si>
    <t>0124200001255000</t>
  </si>
  <si>
    <t>MEDICAL SERV - SE - ITIN</t>
  </si>
  <si>
    <t>0121118001000432</t>
  </si>
  <si>
    <t>STU SERV-HEAD-21ST- 10</t>
  </si>
  <si>
    <t>0111108100000080</t>
  </si>
  <si>
    <t>RLIS - PRIOR YR</t>
  </si>
  <si>
    <t>0122710000000079</t>
  </si>
  <si>
    <t>PROF DEV-CERT-MINI GRANTS</t>
  </si>
  <si>
    <t>0122718100000084</t>
  </si>
  <si>
    <t>PROF DEV-CERT-TITLE IV-PY</t>
  </si>
  <si>
    <t>0128340000000079</t>
  </si>
  <si>
    <t>PD NON-INSTR-CERT-MINI GR</t>
  </si>
  <si>
    <t>490</t>
  </si>
  <si>
    <t>OTHER PURCH PROP SERVICES</t>
  </si>
  <si>
    <t>0127208001000432</t>
  </si>
  <si>
    <t>STUDENT TRANS/TUTORING 10</t>
  </si>
  <si>
    <t>0121520001255000</t>
  </si>
  <si>
    <t>SPEECH - SP ELEM - ITIN</t>
  </si>
  <si>
    <t>0122718100000057</t>
  </si>
  <si>
    <t>T IIA PROF. DEV. PRIOR</t>
  </si>
  <si>
    <t>0122718100000085</t>
  </si>
  <si>
    <t>PROF DEV-CERT-TITLE I-PY</t>
  </si>
  <si>
    <t>0111100001100234</t>
  </si>
  <si>
    <t>ELEM MUSIC SUPPLIES</t>
  </si>
  <si>
    <t>0111103901100000</t>
  </si>
  <si>
    <t>PA SMART GRANT</t>
  </si>
  <si>
    <t>0128360000000112</t>
  </si>
  <si>
    <t>PD NO INSTR NON CERT IDEA</t>
  </si>
  <si>
    <t>414</t>
  </si>
  <si>
    <t>LAWN CARE</t>
  </si>
  <si>
    <t>0121600001255000</t>
  </si>
  <si>
    <t>SOCIAL WORK ELEM-SE-ITIN</t>
  </si>
  <si>
    <t>0121600002255000</t>
  </si>
  <si>
    <t>SOCIAL WORK - SEC SE-ITIN</t>
  </si>
  <si>
    <t>0126600001112000</t>
  </si>
  <si>
    <t>0112900000000801</t>
  </si>
  <si>
    <t>ENGLISH LANGUAGE DEV</t>
  </si>
  <si>
    <t>0122710002200000</t>
  </si>
  <si>
    <t>PD SE INSTRUC CERT</t>
  </si>
  <si>
    <t>Budget Control Organization</t>
  </si>
  <si>
    <t>0126190000035000</t>
  </si>
  <si>
    <t>OPER MAINT PLANT OTH SUP</t>
  </si>
  <si>
    <t>0112430000050000</t>
  </si>
  <si>
    <t>GIFTED</t>
  </si>
  <si>
    <t>0128360000035402</t>
  </si>
  <si>
    <t>PROF DEV - COMP OPER</t>
  </si>
  <si>
    <t>TITLE IV-NP SCHOOL PRO-PY</t>
  </si>
  <si>
    <t>TITLE I -NON PUB SCHOOLS</t>
  </si>
  <si>
    <t>0111100000019000</t>
  </si>
  <si>
    <t>REGULAR INSTRUCTION-COVID</t>
  </si>
  <si>
    <t>0124300000000000</t>
  </si>
  <si>
    <t>DENTAL SERVICES</t>
  </si>
  <si>
    <t>TITLE IV - PROF DEV</t>
  </si>
  <si>
    <t>TITLE IIA - PROF DEV</t>
  </si>
  <si>
    <t>0114900000000000</t>
  </si>
  <si>
    <t>HIGHMARK HEALTHY HIGH 5</t>
  </si>
  <si>
    <t>0111908100000084</t>
  </si>
  <si>
    <t>TITLE IV - PY</t>
  </si>
  <si>
    <t>T. IIA PROF. DEV. PRIOR</t>
  </si>
  <si>
    <t>TITLE IV - NP SCHOOL PROG</t>
  </si>
  <si>
    <t>TITLE IIA NP SCHOOL PROG</t>
  </si>
  <si>
    <t>0115009860000056</t>
  </si>
  <si>
    <t>NON PUB - ESSER</t>
  </si>
  <si>
    <t>0111908000000057</t>
  </si>
  <si>
    <t>TITLE IIA- INSTRUCTIONAL</t>
  </si>
  <si>
    <t>0126500002407000</t>
  </si>
  <si>
    <t>VEHICLE OPER &amp; MAINT SERV</t>
  </si>
  <si>
    <t>0122608000000057</t>
  </si>
  <si>
    <t>T. IIA CURR WRITE CURRENT</t>
  </si>
  <si>
    <t>TITLE I -PROF DEV-CERT-PY</t>
  </si>
  <si>
    <t>0128340000050000</t>
  </si>
  <si>
    <t>PD-NON INST-CERT-GIFTED</t>
  </si>
  <si>
    <t>0126500002105000</t>
  </si>
  <si>
    <t>0128360000035603</t>
  </si>
  <si>
    <t>PROF DEV - GEN MAINT</t>
  </si>
  <si>
    <t>0112110002206000</t>
  </si>
  <si>
    <t>LIFE SKILLS-PUB-SP-BWMS</t>
  </si>
  <si>
    <t>0112210000055000</t>
  </si>
  <si>
    <t>DEAF/HEARING IP SUP -ITIN</t>
  </si>
  <si>
    <t>0121420000055000</t>
  </si>
  <si>
    <t>PSYCH TESTING - ITINERANT</t>
  </si>
  <si>
    <t>0126500002106000</t>
  </si>
  <si>
    <t>0122908001000432</t>
  </si>
  <si>
    <t>OTH INSTRUC STAFF - 21ST</t>
  </si>
  <si>
    <t>0122908102100432</t>
  </si>
  <si>
    <t>OTHER INSTRUC STAFF-21ST</t>
  </si>
  <si>
    <t>0122908002100432</t>
  </si>
  <si>
    <t>0112330002206000</t>
  </si>
  <si>
    <t>AUTISTIC SUPP - SE - BWMS</t>
  </si>
  <si>
    <t>599</t>
  </si>
  <si>
    <t>OTHER MISC PURCH SERV</t>
  </si>
  <si>
    <t>0113809882407660</t>
  </si>
  <si>
    <t>VOCATIONAL-GEERS-COMP TEC</t>
  </si>
  <si>
    <t>0115008100000057</t>
  </si>
  <si>
    <t>T. IIA - NP SCHOL PROG PY</t>
  </si>
  <si>
    <t>0121209882407000</t>
  </si>
  <si>
    <t>GUIDANCE -VO TECH - GEERS</t>
  </si>
  <si>
    <t>0123909882407000</t>
  </si>
  <si>
    <t>ADMIN SERV-VO TECH-GEERS</t>
  </si>
  <si>
    <t>0126500001110000</t>
  </si>
  <si>
    <t>0111109880000000</t>
  </si>
  <si>
    <t>REG ED - GEERS</t>
  </si>
  <si>
    <t>NON PUB - ESSER I</t>
  </si>
  <si>
    <t>2022</t>
  </si>
  <si>
    <t>CYBER PROGRAM</t>
  </si>
  <si>
    <t>0111100000051564</t>
  </si>
  <si>
    <t>CYBER PROGRAM - WCSD</t>
  </si>
  <si>
    <t>0111100000052564</t>
  </si>
  <si>
    <t>CYBER PROG - OUTSIDE DIST</t>
  </si>
  <si>
    <t>0111100002100560</t>
  </si>
  <si>
    <t>SECONDARY - ESL</t>
  </si>
  <si>
    <t>EMHS</t>
  </si>
  <si>
    <t>SAMHS</t>
  </si>
  <si>
    <t>YMHS</t>
  </si>
  <si>
    <t>0111100002551564</t>
  </si>
  <si>
    <t>SUMMER SCH CYBER WCSD</t>
  </si>
  <si>
    <t>0111100002552564</t>
  </si>
  <si>
    <t>SUM SCH CYBER OUTSID DIST</t>
  </si>
  <si>
    <t>0111109890000064</t>
  </si>
  <si>
    <t>REG INSTRUCTION -ESSER II</t>
  </si>
  <si>
    <t>0111109890051064</t>
  </si>
  <si>
    <t>REG INST ESER II WCSD CYB</t>
  </si>
  <si>
    <t>0111109891110064</t>
  </si>
  <si>
    <t>REG INSTRUC ESSER II WAEC</t>
  </si>
  <si>
    <t>0111109900000065</t>
  </si>
  <si>
    <t>ESSER III</t>
  </si>
  <si>
    <t>0111109941106076</t>
  </si>
  <si>
    <t>ARP ES LL MTSS TUTOR BWMS</t>
  </si>
  <si>
    <t>0111109941110076</t>
  </si>
  <si>
    <t>ARP ES LL MTSS TUTOR WAEC</t>
  </si>
  <si>
    <t>0111109941111076</t>
  </si>
  <si>
    <t>ARP ES LL MTSS TUTOR EES</t>
  </si>
  <si>
    <t>0111109941112076</t>
  </si>
  <si>
    <t>ARP ES LL MTSS TUTOR SAES</t>
  </si>
  <si>
    <t>0111109941132076</t>
  </si>
  <si>
    <t>ARP ES LL MTSS TUTORS YES</t>
  </si>
  <si>
    <t>0111109950000070</t>
  </si>
  <si>
    <t>AP ESSER SUMMER PROG</t>
  </si>
  <si>
    <t>0112909940000072</t>
  </si>
  <si>
    <t>SP ARP ES LL SEL MAT IMP</t>
  </si>
  <si>
    <t>0112909940051076</t>
  </si>
  <si>
    <t>ARP ES LL MTSS TUTOR VIRT</t>
  </si>
  <si>
    <t>0113808502407000</t>
  </si>
  <si>
    <t>TANF GRANT</t>
  </si>
  <si>
    <t>0113900002407079</t>
  </si>
  <si>
    <t>VOCATIONAL MINI GRANTS</t>
  </si>
  <si>
    <t>0121110000000000</t>
  </si>
  <si>
    <t>SUPER-STUDENT SERV-HEAD</t>
  </si>
  <si>
    <t>0121209912407069</t>
  </si>
  <si>
    <t>GUIDANCE VO TECH GEERS II</t>
  </si>
  <si>
    <t>0121420002255000</t>
  </si>
  <si>
    <t>PSYCH TEST-SP-SEC-ITIN</t>
  </si>
  <si>
    <t>0121520002255000</t>
  </si>
  <si>
    <t>SPEECH - SP SECOND - ITIN</t>
  </si>
  <si>
    <t>0122600001255000</t>
  </si>
  <si>
    <t>INST&amp;CUR SP ED ELEM ITIN</t>
  </si>
  <si>
    <t>0122710000051564</t>
  </si>
  <si>
    <t>PD-INSTRU CERT-CYBER-WCSD</t>
  </si>
  <si>
    <t>0122710000052564</t>
  </si>
  <si>
    <t>PD-INST CER-CYBER-OUTSIDE</t>
  </si>
  <si>
    <t>0122909890000064</t>
  </si>
  <si>
    <t>OTHER INSTRUC - ESSER II</t>
  </si>
  <si>
    <t>0123800000051564</t>
  </si>
  <si>
    <t>OFF OF PRINC-CYBER-WCSD</t>
  </si>
  <si>
    <t>0123800000052564</t>
  </si>
  <si>
    <t>OFF OF PRINC-CYBR-OUTSIDE</t>
  </si>
  <si>
    <t>OFFICE OF PRINCIPAL-GIFT</t>
  </si>
  <si>
    <t>0126600000042000</t>
  </si>
  <si>
    <t>0126600000060000</t>
  </si>
  <si>
    <t>0128340000051564</t>
  </si>
  <si>
    <t>PD-NON INS CERT-CYBR-WCSD</t>
  </si>
  <si>
    <t>0128340000052564</t>
  </si>
  <si>
    <t>PD-NON INST-CERT-CYBR-OUT</t>
  </si>
  <si>
    <t>T.I PRIOR FED LIAS</t>
  </si>
  <si>
    <t>0132009950000070</t>
  </si>
  <si>
    <t>ARP ESSR SUM PROG STU ACT</t>
  </si>
  <si>
    <t>DU</t>
  </si>
  <si>
    <t>0122719940000073</t>
  </si>
  <si>
    <t>PD ARP ESSER LL SEL TRAIN</t>
  </si>
  <si>
    <t>0128180000051000</t>
  </si>
  <si>
    <t>SYS WIDE TECH CYBER WCSD</t>
  </si>
  <si>
    <t>0114410000000000</t>
  </si>
  <si>
    <t>INCARCERATED ED</t>
  </si>
  <si>
    <t>0128189940035072</t>
  </si>
  <si>
    <t>TECH AR ES LL SEL MAT IMP</t>
  </si>
  <si>
    <t>PM</t>
  </si>
  <si>
    <t>Budget Control Account</t>
  </si>
  <si>
    <t>0112909890000064</t>
  </si>
  <si>
    <t>SPECIAL ED SERV  ESSER II</t>
  </si>
  <si>
    <t>0122909962100071</t>
  </si>
  <si>
    <t>ARP ES AFT SCH OTH INSTRU</t>
  </si>
  <si>
    <t>0128360000035409</t>
  </si>
  <si>
    <t>PD NON INST-NO CERT-PURCH</t>
  </si>
  <si>
    <t>0115009880000061</t>
  </si>
  <si>
    <t>NP-CONTINUITY OF ED-WCSD</t>
  </si>
  <si>
    <t>SUMMARY OF YTD (THROUGH JANUARY) FINANCIAL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</si>
</sst>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"/>
    <numFmt numFmtId="166" formatCode="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>
      <alignment horizontal="left"/>
    </xf>
    <xf numFmtId="0" fontId="0" fillId="0" borderId="0" xfId="0" applyAlignment="1">
      <alignment horizontal="right"/>
    </xf>
    <xf numFmtId="0" fontId="0" fillId="0" borderId="10" xfId="0" applyFill="1" applyBorder="1" applyAlignment="1">
      <alignment horizontal="left"/>
    </xf>
    <xf numFmtId="44" fontId="0" fillId="0" borderId="10" xfId="2" applyFont="1" applyFill="1" applyBorder="1" applyAlignment="1">
      <alignment horizontal="left"/>
    </xf>
    <xf numFmtId="44" fontId="0" fillId="0" borderId="10" xfId="2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6" fontId="0" fillId="0" borderId="0" xfId="0" applyNumberFormat="1" applyBorder="1" applyAlignment="1">
      <alignment horizontal="left"/>
    </xf>
    <xf numFmtId="44" fontId="19" fillId="0" borderId="11" xfId="2" applyFont="1" applyBorder="1" applyAlignment="1">
      <alignment horizontal="center"/>
    </xf>
    <xf numFmtId="44" fontId="0" fillId="0" borderId="10" xfId="2" applyFont="1" applyFill="1" applyBorder="1" applyAlignment="1">
      <alignment horizontal="right"/>
    </xf>
    <xf numFmtId="44" fontId="0" fillId="33" borderId="10" xfId="2" applyFont="1" applyFill="1" applyBorder="1" applyAlignment="1">
      <alignment horizontal="right"/>
    </xf>
    <xf numFmtId="44" fontId="0" fillId="0" borderId="10" xfId="2" applyFont="1" applyBorder="1" applyAlignment="1">
      <alignment horizontal="right"/>
    </xf>
    <xf numFmtId="0" fontId="0" fillId="0" borderId="10" xfId="0" applyBorder="1" applyAlignment="1">
      <alignment horizontal="left"/>
    </xf>
    <xf numFmtId="166" fontId="0" fillId="0" borderId="10" xfId="0" applyNumberFormat="1" applyBorder="1" applyAlignment="1">
      <alignment horizontal="left"/>
    </xf>
    <xf numFmtId="0" fontId="0" fillId="0" borderId="10" xfId="0" quotePrefix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44" fontId="16" fillId="0" borderId="13" xfId="2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44" fontId="16" fillId="0" borderId="0" xfId="2" applyFont="1" applyBorder="1" applyAlignment="1">
      <alignment horizontal="left"/>
    </xf>
    <xf numFmtId="44" fontId="0" fillId="0" borderId="0" xfId="2" applyFont="1" applyBorder="1" applyAlignment="1">
      <alignment horizontal="left"/>
    </xf>
    <xf numFmtId="0" fontId="18" fillId="34" borderId="0" xfId="0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4" xfId="0" applyFont="1" applyBorder="1" applyAlignment="1">
      <alignment horizontal="right"/>
    </xf>
    <xf numFmtId="44" fontId="19" fillId="0" borderId="14" xfId="2" applyFont="1" applyBorder="1" applyAlignment="1">
      <alignment horizontal="center"/>
    </xf>
    <xf numFmtId="0" fontId="16" fillId="0" borderId="12" xfId="0" applyFont="1" applyBorder="1" applyAlignment="1">
      <alignment horizontal="right"/>
    </xf>
    <xf numFmtId="44" fontId="0" fillId="0" borderId="12" xfId="2" applyFont="1" applyBorder="1" applyAlignment="1">
      <alignment horizontal="left"/>
    </xf>
    <xf numFmtId="0" fontId="16" fillId="0" borderId="10" xfId="0" applyFont="1" applyBorder="1" applyAlignment="1">
      <alignment horizontal="right"/>
    </xf>
    <xf numFmtId="44" fontId="16" fillId="0" borderId="10" xfId="2" applyFont="1" applyBorder="1" applyAlignment="1">
      <alignment horizontal="right"/>
    </xf>
    <xf numFmtId="44" fontId="16" fillId="0" borderId="15" xfId="2" applyFont="1" applyBorder="1" applyAlignment="1">
      <alignment horizontal="left"/>
    </xf>
    <xf numFmtId="44" fontId="16" fillId="0" borderId="0" xfId="2" applyFont="1" applyBorder="1" applyAlignment="1">
      <alignment horizontal="right"/>
    </xf>
    <xf numFmtId="44" fontId="16" fillId="0" borderId="14" xfId="2" applyFont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0" xfId="0" applyFont="1" applyFill="1" applyBorder="1" applyAlignment="1">
      <alignment horizontal="right"/>
    </xf>
    <xf numFmtId="44" fontId="0" fillId="0" borderId="12" xfId="2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44" fontId="16" fillId="0" borderId="10" xfId="2" applyFont="1" applyBorder="1" applyAlignment="1">
      <alignment horizontal="left"/>
    </xf>
    <xf numFmtId="0" fontId="16" fillId="0" borderId="17" xfId="0" applyFont="1" applyBorder="1" applyAlignment="1">
      <alignment horizontal="right"/>
    </xf>
    <xf numFmtId="0" fontId="0" fillId="0" borderId="10" xfId="0" applyBorder="1">
      <alignment horizontal="left"/>
    </xf>
    <xf numFmtId="165" fontId="0" fillId="0" borderId="10" xfId="0" applyNumberFormat="1" applyBorder="1">
      <alignment horizontal="left"/>
    </xf>
    <xf numFmtId="0" fontId="0" fillId="0" borderId="10" xfId="0" applyFill="1" applyBorder="1">
      <alignment horizontal="left"/>
    </xf>
    <xf numFmtId="0" fontId="0" fillId="0" borderId="10" xfId="0" quotePrefix="1" applyBorder="1">
      <alignment horizontal="left"/>
    </xf>
    <xf numFmtId="165" fontId="0" fillId="0" borderId="10" xfId="0" applyNumberFormat="1" applyFill="1" applyBorder="1">
      <alignment horizontal="left"/>
    </xf>
    <xf numFmtId="166" fontId="0" fillId="0" borderId="10" xfId="0" applyNumberForma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44" fontId="0" fillId="0" borderId="11" xfId="2" applyFont="1" applyFill="1" applyBorder="1" applyAlignment="1">
      <alignment horizontal="left"/>
    </xf>
    <xf numFmtId="44" fontId="0" fillId="0" borderId="11" xfId="2" applyFont="1" applyBorder="1" applyAlignment="1">
      <alignment horizontal="left"/>
    </xf>
    <xf numFmtId="164" fontId="16" fillId="0" borderId="11" xfId="1" applyNumberFormat="1" applyFont="1" applyBorder="1" applyAlignment="1">
      <alignment horizontal="center"/>
    </xf>
    <xf numFmtId="44" fontId="18" fillId="0" borderId="11" xfId="2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4" fontId="0" fillId="0" borderId="10" xfId="2" applyFont="1" applyFill="1" applyBorder="1" applyAlignment="1">
      <alignment horizontal="center"/>
    </xf>
    <xf numFmtId="44" fontId="16" fillId="0" borderId="10" xfId="2" applyFont="1" applyFill="1" applyBorder="1" applyAlignment="1">
      <alignment horizontal="center"/>
    </xf>
    <xf numFmtId="44" fontId="16" fillId="0" borderId="10" xfId="2" applyFont="1" applyBorder="1" applyAlignment="1">
      <alignment horizontal="center"/>
    </xf>
    <xf numFmtId="165" fontId="0" fillId="0" borderId="10" xfId="0" applyNumberFormat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44" fontId="19" fillId="0" borderId="10" xfId="2" applyFont="1" applyFill="1" applyBorder="1" applyAlignment="1">
      <alignment horizontal="center"/>
    </xf>
    <xf numFmtId="44" fontId="19" fillId="33" borderId="10" xfId="2" applyFont="1" applyFill="1" applyBorder="1" applyAlignment="1">
      <alignment horizontal="center"/>
    </xf>
    <xf numFmtId="44" fontId="19" fillId="0" borderId="10" xfId="2" applyFont="1" applyBorder="1" applyAlignment="1">
      <alignment horizontal="center"/>
    </xf>
    <xf numFmtId="0" fontId="16" fillId="35" borderId="11" xfId="0" applyFont="1" applyFill="1" applyBorder="1" applyAlignment="1">
      <alignment horizontal="left"/>
    </xf>
    <xf numFmtId="0" fontId="0" fillId="35" borderId="11" xfId="0" applyFill="1" applyBorder="1" applyAlignment="1">
      <alignment horizontal="left"/>
    </xf>
    <xf numFmtId="44" fontId="16" fillId="0" borderId="16" xfId="2" applyFont="1" applyBorder="1" applyAlignment="1">
      <alignment horizontal="left"/>
    </xf>
    <xf numFmtId="0" fontId="0" fillId="0" borderId="0" xfId="0" applyBorder="1">
      <alignment horizontal="left"/>
    </xf>
    <xf numFmtId="14" fontId="16" fillId="33" borderId="10" xfId="2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0" xfId="0" applyFill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>
      <alignment horizontal="left"/>
    </xf>
    <xf numFmtId="44" fontId="0" fillId="0" borderId="0" xfId="2" applyFont="1" applyFill="1" applyAlignment="1">
      <alignment horizontal="left"/>
    </xf>
    <xf numFmtId="44" fontId="0" fillId="0" borderId="0" xfId="2" applyFont="1" applyFill="1" applyAlignment="1">
      <alignment horizontal="right"/>
    </xf>
    <xf numFmtId="0" fontId="0" fillId="0" borderId="0" xfId="0" applyFill="1" applyAlignment="1">
      <alignment horizontal="right"/>
    </xf>
    <xf numFmtId="44" fontId="19" fillId="0" borderId="14" xfId="2" applyFont="1" applyFill="1" applyBorder="1" applyAlignment="1">
      <alignment horizontal="center"/>
    </xf>
    <xf numFmtId="44" fontId="0" fillId="0" borderId="16" xfId="2" applyFont="1" applyFill="1" applyBorder="1" applyAlignment="1">
      <alignment horizontal="left"/>
    </xf>
    <xf numFmtId="44" fontId="0" fillId="0" borderId="0" xfId="2" applyFont="1" applyAlignment="1">
      <alignment horizontal="left"/>
    </xf>
    <xf numFmtId="0" fontId="23" fillId="0" borderId="0" xfId="0" applyFont="1" applyAlignment="1">
      <alignment horizontal="center"/>
    </xf>
    <xf numFmtId="44" fontId="0" fillId="0" borderId="0" xfId="2" applyFont="1" applyAlignment="1">
      <alignment horizontal="righ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065"/>
  <sheetViews>
    <sheetView tabSelected="1" zoomScale="112" zoomScaleNormal="112"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5.28515625" style="6" customWidth="1"/>
    <col min="2" max="2" width="18.28515625" style="6" customWidth="1"/>
    <col min="3" max="3" width="10.5703125" style="16" bestFit="1" customWidth="1"/>
    <col min="4" max="4" width="29" style="6" bestFit="1" customWidth="1"/>
    <col min="5" max="5" width="10.28515625" style="6" customWidth="1"/>
    <col min="6" max="6" width="28.42578125" style="6" bestFit="1" customWidth="1"/>
    <col min="7" max="7" width="15.7109375" style="22" bestFit="1" customWidth="1"/>
    <col min="8" max="8" width="18.140625" style="22" customWidth="1"/>
    <col min="9" max="9" width="16" style="22" bestFit="1" customWidth="1"/>
    <col min="10" max="10" width="24.28515625" style="22" customWidth="1"/>
    <col min="11" max="11" width="16" style="22" bestFit="1" customWidth="1"/>
    <col min="12" max="12" width="18.42578125" style="22" bestFit="1" customWidth="1"/>
    <col min="13" max="13" width="16.28515625" style="22" bestFit="1" customWidth="1"/>
    <col min="14" max="14" width="5" style="5" bestFit="1" customWidth="1"/>
    <col min="15" max="15" width="5" style="6" bestFit="1" customWidth="1"/>
    <col min="16" max="16" width="4" style="7" bestFit="1" customWidth="1"/>
    <col min="17" max="17" width="4" style="5" bestFit="1" customWidth="1"/>
    <col min="18" max="18" width="3" style="5" bestFit="1" customWidth="1"/>
    <col min="19" max="19" width="4" style="7" bestFit="1" customWidth="1"/>
    <col min="20" max="21" width="4" style="6" bestFit="1" customWidth="1"/>
    <col min="22" max="22" width="8.85546875" style="6"/>
    <col min="23" max="23" width="17.28515625" style="6" bestFit="1" customWidth="1"/>
    <col min="24" max="16384" width="8.85546875" style="6"/>
  </cols>
  <sheetData>
    <row r="1" spans="1:23" ht="13.15" customHeight="1" x14ac:dyDescent="0.25">
      <c r="A1" s="62" t="s">
        <v>803</v>
      </c>
      <c r="B1" s="63"/>
      <c r="C1" s="63"/>
      <c r="D1" s="63"/>
      <c r="E1" s="63"/>
      <c r="F1" s="48"/>
      <c r="G1" s="49"/>
      <c r="H1" s="49"/>
      <c r="I1" s="49"/>
      <c r="J1" s="50"/>
      <c r="K1" s="50"/>
      <c r="L1" s="51">
        <v>7</v>
      </c>
      <c r="M1" s="52" t="s">
        <v>742</v>
      </c>
    </row>
    <row r="2" spans="1:23" ht="13.15" customHeight="1" x14ac:dyDescent="0.25">
      <c r="A2" s="53"/>
      <c r="B2" s="53"/>
      <c r="C2" s="53"/>
      <c r="D2" s="53"/>
      <c r="E2" s="53"/>
      <c r="F2" s="53"/>
      <c r="G2" s="54"/>
      <c r="H2" s="55" t="s">
        <v>743</v>
      </c>
      <c r="I2" s="54"/>
      <c r="J2" s="66">
        <v>44592</v>
      </c>
      <c r="K2" s="56" t="s">
        <v>744</v>
      </c>
      <c r="L2" s="66">
        <f>+J2</f>
        <v>44592</v>
      </c>
      <c r="M2" s="56" t="s">
        <v>745</v>
      </c>
      <c r="N2" s="57"/>
      <c r="O2" s="12"/>
      <c r="P2" s="13"/>
      <c r="Q2" s="57"/>
      <c r="R2" s="57"/>
      <c r="S2" s="13"/>
      <c r="T2" s="12"/>
      <c r="U2" s="12"/>
    </row>
    <row r="3" spans="1:23" ht="13.15" customHeight="1" x14ac:dyDescent="0.25">
      <c r="A3" s="58" t="s">
        <v>0</v>
      </c>
      <c r="B3" s="58" t="s">
        <v>1</v>
      </c>
      <c r="C3" s="58" t="s">
        <v>177</v>
      </c>
      <c r="D3" s="58" t="s">
        <v>2</v>
      </c>
      <c r="E3" s="58" t="s">
        <v>3</v>
      </c>
      <c r="F3" s="58" t="s">
        <v>4</v>
      </c>
      <c r="G3" s="59" t="s">
        <v>5</v>
      </c>
      <c r="H3" s="59" t="s">
        <v>6</v>
      </c>
      <c r="I3" s="59" t="s">
        <v>7</v>
      </c>
      <c r="J3" s="60" t="s">
        <v>746</v>
      </c>
      <c r="K3" s="61" t="s">
        <v>747</v>
      </c>
      <c r="L3" s="60" t="s">
        <v>748</v>
      </c>
      <c r="M3" s="61" t="s">
        <v>749</v>
      </c>
      <c r="N3" s="57"/>
      <c r="O3" s="12"/>
      <c r="P3" s="13"/>
      <c r="Q3" s="57"/>
      <c r="R3" s="57"/>
      <c r="S3" s="13"/>
      <c r="T3" s="12"/>
      <c r="U3" s="12"/>
    </row>
    <row r="4" spans="1:23" ht="13.15" customHeight="1" x14ac:dyDescent="0.25">
      <c r="A4" s="2">
        <v>2022</v>
      </c>
      <c r="B4" s="14" t="s">
        <v>378</v>
      </c>
      <c r="C4" s="2" t="s">
        <v>750</v>
      </c>
      <c r="D4" s="2" t="s">
        <v>379</v>
      </c>
      <c r="E4" s="2" t="s">
        <v>27</v>
      </c>
      <c r="F4" s="2" t="s">
        <v>28</v>
      </c>
      <c r="G4" s="9">
        <f>SUMIFS('Raw Data'!G$3:G$641,'Raw Data'!$B$3:$B$641,$B4,'Raw Data'!$D$3:$D$641,$E4)</f>
        <v>0</v>
      </c>
      <c r="H4" s="9">
        <f>SUMIFS('Raw Data'!H$3:H$641,'Raw Data'!$B$3:$B$641,$B4,'Raw Data'!$D$3:$D$641,$E4)</f>
        <v>0</v>
      </c>
      <c r="I4" s="9">
        <f>SUMIFS('Raw Data'!I$3:I$641,'Raw Data'!$B$3:$B$641,$B4,'Raw Data'!$D$3:$D$641,$E4)</f>
        <v>0</v>
      </c>
      <c r="J4" s="10">
        <f t="shared" ref="J4:J67" si="0">+H4+I4</f>
        <v>0</v>
      </c>
      <c r="K4" s="11">
        <f t="shared" ref="K4:K67" si="1">+G4-J4</f>
        <v>0</v>
      </c>
      <c r="L4" s="10">
        <f t="shared" ref="L4:L67" si="2">+G4/12*$L$1</f>
        <v>0</v>
      </c>
      <c r="M4" s="11">
        <f t="shared" ref="M4:M67" si="3">+L4-J4</f>
        <v>0</v>
      </c>
      <c r="N4" s="43">
        <v>1</v>
      </c>
      <c r="O4" s="12">
        <v>2310</v>
      </c>
      <c r="P4" s="13">
        <v>0</v>
      </c>
      <c r="Q4" s="43">
        <v>0</v>
      </c>
      <c r="R4" s="43">
        <v>0</v>
      </c>
      <c r="S4" s="13">
        <v>0</v>
      </c>
      <c r="T4" s="42" t="s">
        <v>27</v>
      </c>
      <c r="U4" s="2">
        <v>300</v>
      </c>
      <c r="V4" s="15"/>
      <c r="W4"/>
    </row>
    <row r="5" spans="1:23" ht="13.15" customHeight="1" x14ac:dyDescent="0.25">
      <c r="A5" s="2">
        <v>2022</v>
      </c>
      <c r="B5" s="14" t="s">
        <v>378</v>
      </c>
      <c r="C5" s="2" t="s">
        <v>750</v>
      </c>
      <c r="D5" s="2" t="s">
        <v>379</v>
      </c>
      <c r="E5" s="2" t="s">
        <v>72</v>
      </c>
      <c r="F5" s="2" t="s">
        <v>73</v>
      </c>
      <c r="G5" s="9">
        <f>SUMIFS('Raw Data'!G$3:G$641,'Raw Data'!$B$3:$B$641,$B5,'Raw Data'!$D$3:$D$641,$E5)</f>
        <v>3141.6</v>
      </c>
      <c r="H5" s="9">
        <f>SUMIFS('Raw Data'!H$3:H$641,'Raw Data'!$B$3:$B$641,$B5,'Raw Data'!$D$3:$D$641,$E5)</f>
        <v>7426.14</v>
      </c>
      <c r="I5" s="9">
        <f>SUMIFS('Raw Data'!I$3:I$641,'Raw Data'!$B$3:$B$641,$B5,'Raw Data'!$D$3:$D$641,$E5)</f>
        <v>0</v>
      </c>
      <c r="J5" s="10">
        <f t="shared" si="0"/>
        <v>7426.14</v>
      </c>
      <c r="K5" s="11">
        <f t="shared" si="1"/>
        <v>-4284.5400000000009</v>
      </c>
      <c r="L5" s="10">
        <f t="shared" si="2"/>
        <v>1832.6000000000001</v>
      </c>
      <c r="M5" s="11">
        <f t="shared" si="3"/>
        <v>-5593.54</v>
      </c>
      <c r="N5" s="43">
        <v>1</v>
      </c>
      <c r="O5" s="12">
        <v>2310</v>
      </c>
      <c r="P5" s="13">
        <v>0</v>
      </c>
      <c r="Q5" s="43">
        <v>0</v>
      </c>
      <c r="R5" s="43">
        <v>0</v>
      </c>
      <c r="S5" s="13">
        <v>0</v>
      </c>
      <c r="T5" s="42" t="s">
        <v>72</v>
      </c>
      <c r="U5" s="2">
        <v>500</v>
      </c>
      <c r="W5"/>
    </row>
    <row r="6" spans="1:23" ht="13.15" customHeight="1" x14ac:dyDescent="0.25">
      <c r="A6" s="2">
        <v>2022</v>
      </c>
      <c r="B6" s="14" t="s">
        <v>378</v>
      </c>
      <c r="C6" s="2" t="s">
        <v>750</v>
      </c>
      <c r="D6" s="2" t="s">
        <v>379</v>
      </c>
      <c r="E6" s="2" t="s">
        <v>380</v>
      </c>
      <c r="F6" s="2" t="s">
        <v>381</v>
      </c>
      <c r="G6" s="9">
        <f>SUMIFS('Raw Data'!G$3:G$641,'Raw Data'!$B$3:$B$641,$B6,'Raw Data'!$D$3:$D$641,$E6)</f>
        <v>1065.9000000000001</v>
      </c>
      <c r="H6" s="9">
        <f>SUMIFS('Raw Data'!H$3:H$641,'Raw Data'!$B$3:$B$641,$B6,'Raw Data'!$D$3:$D$641,$E6)</f>
        <v>0</v>
      </c>
      <c r="I6" s="9">
        <f>SUMIFS('Raw Data'!I$3:I$641,'Raw Data'!$B$3:$B$641,$B6,'Raw Data'!$D$3:$D$641,$E6)</f>
        <v>0</v>
      </c>
      <c r="J6" s="10">
        <f t="shared" si="0"/>
        <v>0</v>
      </c>
      <c r="K6" s="11">
        <f t="shared" si="1"/>
        <v>1065.9000000000001</v>
      </c>
      <c r="L6" s="10">
        <f t="shared" si="2"/>
        <v>621.77499999999998</v>
      </c>
      <c r="M6" s="11">
        <f t="shared" si="3"/>
        <v>621.77499999999998</v>
      </c>
      <c r="N6" s="43">
        <v>1</v>
      </c>
      <c r="O6" s="12">
        <v>2310</v>
      </c>
      <c r="P6" s="13">
        <v>0</v>
      </c>
      <c r="Q6" s="43">
        <v>0</v>
      </c>
      <c r="R6" s="43">
        <v>0</v>
      </c>
      <c r="S6" s="13">
        <v>0</v>
      </c>
      <c r="T6" s="42" t="s">
        <v>380</v>
      </c>
      <c r="U6" s="2">
        <v>500</v>
      </c>
      <c r="W6"/>
    </row>
    <row r="7" spans="1:23" ht="13.15" customHeight="1" x14ac:dyDescent="0.25">
      <c r="A7" s="2">
        <v>2022</v>
      </c>
      <c r="B7" s="14" t="s">
        <v>378</v>
      </c>
      <c r="C7" s="2" t="s">
        <v>750</v>
      </c>
      <c r="D7" s="2" t="s">
        <v>379</v>
      </c>
      <c r="E7" s="2" t="s">
        <v>19</v>
      </c>
      <c r="F7" s="2" t="s">
        <v>752</v>
      </c>
      <c r="G7" s="9">
        <f>SUMIFS('Raw Data'!G$3:G$641,'Raw Data'!$B$3:$B$641,$B7,'Raw Data'!$D$3:$D$641,$E7)</f>
        <v>1050.5999999999999</v>
      </c>
      <c r="H7" s="9">
        <f>SUMIFS('Raw Data'!H$3:H$641,'Raw Data'!$B$3:$B$641,$B7,'Raw Data'!$D$3:$D$641,$E7)</f>
        <v>0</v>
      </c>
      <c r="I7" s="9">
        <f>SUMIFS('Raw Data'!I$3:I$641,'Raw Data'!$B$3:$B$641,$B7,'Raw Data'!$D$3:$D$641,$E7)</f>
        <v>0</v>
      </c>
      <c r="J7" s="10">
        <f t="shared" si="0"/>
        <v>0</v>
      </c>
      <c r="K7" s="11">
        <f t="shared" si="1"/>
        <v>1050.5999999999999</v>
      </c>
      <c r="L7" s="10">
        <f t="shared" si="2"/>
        <v>612.85</v>
      </c>
      <c r="M7" s="11">
        <f t="shared" si="3"/>
        <v>612.85</v>
      </c>
      <c r="N7" s="43">
        <v>1</v>
      </c>
      <c r="O7" s="12">
        <v>2310</v>
      </c>
      <c r="P7" s="13">
        <v>0</v>
      </c>
      <c r="Q7" s="43">
        <v>0</v>
      </c>
      <c r="R7" s="43">
        <v>0</v>
      </c>
      <c r="S7" s="13">
        <v>0</v>
      </c>
      <c r="T7" s="42" t="s">
        <v>19</v>
      </c>
      <c r="U7" s="2">
        <v>500</v>
      </c>
      <c r="V7" s="15"/>
      <c r="W7"/>
    </row>
    <row r="8" spans="1:23" ht="13.15" customHeight="1" x14ac:dyDescent="0.25">
      <c r="A8" s="2">
        <v>2022</v>
      </c>
      <c r="B8" s="14" t="s">
        <v>378</v>
      </c>
      <c r="C8" s="2" t="s">
        <v>750</v>
      </c>
      <c r="D8" s="2" t="s">
        <v>379</v>
      </c>
      <c r="E8" s="2" t="s">
        <v>13</v>
      </c>
      <c r="F8" s="2" t="s">
        <v>14</v>
      </c>
      <c r="G8" s="9">
        <f>SUMIFS('Raw Data'!G$3:G$641,'Raw Data'!$B$3:$B$641,$B8,'Raw Data'!$D$3:$D$641,$E8)</f>
        <v>4161.6000000000004</v>
      </c>
      <c r="H8" s="9">
        <f>SUMIFS('Raw Data'!H$3:H$641,'Raw Data'!$B$3:$B$641,$B8,'Raw Data'!$D$3:$D$641,$E8)</f>
        <v>1078.77</v>
      </c>
      <c r="I8" s="9">
        <f>SUMIFS('Raw Data'!I$3:I$641,'Raw Data'!$B$3:$B$641,$B8,'Raw Data'!$D$3:$D$641,$E8)</f>
        <v>0</v>
      </c>
      <c r="J8" s="10">
        <f t="shared" si="0"/>
        <v>1078.77</v>
      </c>
      <c r="K8" s="11">
        <f t="shared" si="1"/>
        <v>3082.8300000000004</v>
      </c>
      <c r="L8" s="10">
        <f t="shared" si="2"/>
        <v>2427.6</v>
      </c>
      <c r="M8" s="11">
        <f t="shared" si="3"/>
        <v>1348.83</v>
      </c>
      <c r="N8" s="43">
        <v>1</v>
      </c>
      <c r="O8" s="12">
        <v>2310</v>
      </c>
      <c r="P8" s="13">
        <v>0</v>
      </c>
      <c r="Q8" s="43">
        <v>0</v>
      </c>
      <c r="R8" s="43">
        <v>0</v>
      </c>
      <c r="S8" s="13">
        <v>0</v>
      </c>
      <c r="T8" s="42" t="s">
        <v>13</v>
      </c>
      <c r="U8" s="2">
        <v>600</v>
      </c>
      <c r="V8" s="16"/>
      <c r="W8"/>
    </row>
    <row r="9" spans="1:23" ht="13.15" customHeight="1" x14ac:dyDescent="0.25">
      <c r="A9" s="2">
        <v>2022</v>
      </c>
      <c r="B9" s="14" t="s">
        <v>378</v>
      </c>
      <c r="C9" s="2" t="s">
        <v>750</v>
      </c>
      <c r="D9" s="2" t="s">
        <v>379</v>
      </c>
      <c r="E9" s="2" t="s">
        <v>382</v>
      </c>
      <c r="F9" s="2" t="s">
        <v>383</v>
      </c>
      <c r="G9" s="9">
        <f>SUMIFS('Raw Data'!G$3:G$641,'Raw Data'!$B$3:$B$641,$B9,'Raw Data'!$D$3:$D$641,$E9)</f>
        <v>0</v>
      </c>
      <c r="H9" s="9">
        <f>SUMIFS('Raw Data'!H$3:H$641,'Raw Data'!$B$3:$B$641,$B9,'Raw Data'!$D$3:$D$641,$E9)</f>
        <v>412.49</v>
      </c>
      <c r="I9" s="9">
        <f>SUMIFS('Raw Data'!I$3:I$641,'Raw Data'!$B$3:$B$641,$B9,'Raw Data'!$D$3:$D$641,$E9)</f>
        <v>0</v>
      </c>
      <c r="J9" s="10">
        <f t="shared" si="0"/>
        <v>412.49</v>
      </c>
      <c r="K9" s="11">
        <f t="shared" si="1"/>
        <v>-412.49</v>
      </c>
      <c r="L9" s="10">
        <f t="shared" si="2"/>
        <v>0</v>
      </c>
      <c r="M9" s="11">
        <f t="shared" si="3"/>
        <v>-412.49</v>
      </c>
      <c r="N9" s="43">
        <v>1</v>
      </c>
      <c r="O9" s="12">
        <v>2310</v>
      </c>
      <c r="P9" s="13">
        <v>0</v>
      </c>
      <c r="Q9" s="43">
        <v>0</v>
      </c>
      <c r="R9" s="43">
        <v>0</v>
      </c>
      <c r="S9" s="13">
        <v>0</v>
      </c>
      <c r="T9" s="42" t="s">
        <v>382</v>
      </c>
      <c r="U9" s="2">
        <v>600</v>
      </c>
      <c r="V9" s="16"/>
      <c r="W9"/>
    </row>
    <row r="10" spans="1:23" ht="13.15" customHeight="1" x14ac:dyDescent="0.25">
      <c r="A10" s="2">
        <v>2022</v>
      </c>
      <c r="B10" s="14" t="s">
        <v>378</v>
      </c>
      <c r="C10" s="2" t="s">
        <v>750</v>
      </c>
      <c r="D10" s="2" t="s">
        <v>379</v>
      </c>
      <c r="E10" s="2">
        <v>635</v>
      </c>
      <c r="F10" s="2" t="s">
        <v>383</v>
      </c>
      <c r="G10" s="9">
        <f>SUMIFS('Raw Data'!G$3:G$641,'Raw Data'!$B$3:$B$641,$B10,'Raw Data'!$D$3:$D$641,$E10)</f>
        <v>1070.57</v>
      </c>
      <c r="H10" s="9">
        <f>SUMIFS('Raw Data'!H$3:H$641,'Raw Data'!$B$3:$B$641,$B10,'Raw Data'!$D$3:$D$641,$E10)</f>
        <v>0</v>
      </c>
      <c r="I10" s="9">
        <f>SUMIFS('Raw Data'!I$3:I$641,'Raw Data'!$B$3:$B$641,$B10,'Raw Data'!$D$3:$D$641,$E10)</f>
        <v>0</v>
      </c>
      <c r="J10" s="10">
        <f t="shared" si="0"/>
        <v>0</v>
      </c>
      <c r="K10" s="11">
        <f t="shared" si="1"/>
        <v>1070.57</v>
      </c>
      <c r="L10" s="10">
        <f t="shared" si="2"/>
        <v>624.49916666666661</v>
      </c>
      <c r="M10" s="11">
        <f t="shared" si="3"/>
        <v>624.49916666666661</v>
      </c>
      <c r="N10" s="43">
        <v>1</v>
      </c>
      <c r="O10" s="12">
        <v>2310</v>
      </c>
      <c r="P10" s="13">
        <v>0</v>
      </c>
      <c r="Q10" s="43">
        <v>0</v>
      </c>
      <c r="R10" s="43">
        <v>0</v>
      </c>
      <c r="S10" s="13">
        <v>0</v>
      </c>
      <c r="T10" s="42">
        <v>635</v>
      </c>
      <c r="U10" s="2">
        <v>600</v>
      </c>
      <c r="W10"/>
    </row>
    <row r="11" spans="1:23" ht="13.15" customHeight="1" x14ac:dyDescent="0.25">
      <c r="A11" s="2">
        <v>2022</v>
      </c>
      <c r="B11" s="14" t="s">
        <v>378</v>
      </c>
      <c r="C11" s="2" t="s">
        <v>750</v>
      </c>
      <c r="D11" s="2" t="s">
        <v>379</v>
      </c>
      <c r="E11" s="2" t="s">
        <v>15</v>
      </c>
      <c r="F11" s="2" t="s">
        <v>753</v>
      </c>
      <c r="G11" s="9">
        <f>SUMIFS('Raw Data'!G$3:G$641,'Raw Data'!$B$3:$B$641,$B11,'Raw Data'!$D$3:$D$641,$E11)</f>
        <v>416.16</v>
      </c>
      <c r="H11" s="9">
        <f>SUMIFS('Raw Data'!H$3:H$641,'Raw Data'!$B$3:$B$641,$B11,'Raw Data'!$D$3:$D$641,$E11)</f>
        <v>0</v>
      </c>
      <c r="I11" s="9">
        <f>SUMIFS('Raw Data'!I$3:I$641,'Raw Data'!$B$3:$B$641,$B11,'Raw Data'!$D$3:$D$641,$E11)</f>
        <v>0</v>
      </c>
      <c r="J11" s="10">
        <f t="shared" si="0"/>
        <v>0</v>
      </c>
      <c r="K11" s="11">
        <f t="shared" si="1"/>
        <v>416.16</v>
      </c>
      <c r="L11" s="10">
        <f t="shared" si="2"/>
        <v>242.76</v>
      </c>
      <c r="M11" s="11">
        <f t="shared" si="3"/>
        <v>242.76</v>
      </c>
      <c r="N11" s="43">
        <v>1</v>
      </c>
      <c r="O11" s="12">
        <v>2310</v>
      </c>
      <c r="P11" s="13">
        <v>0</v>
      </c>
      <c r="Q11" s="43">
        <v>0</v>
      </c>
      <c r="R11" s="43">
        <v>0</v>
      </c>
      <c r="S11" s="13">
        <v>0</v>
      </c>
      <c r="T11" s="42" t="s">
        <v>15</v>
      </c>
      <c r="U11" s="2">
        <v>600</v>
      </c>
      <c r="W11"/>
    </row>
    <row r="12" spans="1:23" ht="13.15" customHeight="1" x14ac:dyDescent="0.25">
      <c r="A12" s="2">
        <v>2022</v>
      </c>
      <c r="B12" s="14" t="s">
        <v>378</v>
      </c>
      <c r="C12" s="2" t="s">
        <v>750</v>
      </c>
      <c r="D12" s="2" t="s">
        <v>379</v>
      </c>
      <c r="E12" s="2" t="s">
        <v>53</v>
      </c>
      <c r="F12" s="2" t="s">
        <v>54</v>
      </c>
      <c r="G12" s="9">
        <f>SUMIFS('Raw Data'!G$3:G$641,'Raw Data'!$B$3:$B$641,$B12,'Raw Data'!$D$3:$D$641,$E12)</f>
        <v>15606</v>
      </c>
      <c r="H12" s="9">
        <f>SUMIFS('Raw Data'!H$3:H$641,'Raw Data'!$B$3:$B$641,$B12,'Raw Data'!$D$3:$D$641,$E12)</f>
        <v>102</v>
      </c>
      <c r="I12" s="9">
        <f>SUMIFS('Raw Data'!I$3:I$641,'Raw Data'!$B$3:$B$641,$B12,'Raw Data'!$D$3:$D$641,$E12)</f>
        <v>0</v>
      </c>
      <c r="J12" s="10">
        <f t="shared" si="0"/>
        <v>102</v>
      </c>
      <c r="K12" s="11">
        <f t="shared" si="1"/>
        <v>15504</v>
      </c>
      <c r="L12" s="10">
        <f t="shared" si="2"/>
        <v>9103.5</v>
      </c>
      <c r="M12" s="11">
        <f t="shared" si="3"/>
        <v>9001.5</v>
      </c>
      <c r="N12" s="43">
        <v>1</v>
      </c>
      <c r="O12" s="12">
        <v>2310</v>
      </c>
      <c r="P12" s="13">
        <v>0</v>
      </c>
      <c r="Q12" s="43">
        <v>0</v>
      </c>
      <c r="R12" s="43">
        <v>0</v>
      </c>
      <c r="S12" s="13">
        <v>0</v>
      </c>
      <c r="T12" s="42" t="s">
        <v>53</v>
      </c>
      <c r="U12" s="2">
        <v>800</v>
      </c>
      <c r="W12"/>
    </row>
    <row r="13" spans="1:23" ht="13.15" customHeight="1" x14ac:dyDescent="0.25">
      <c r="A13" s="2">
        <v>2022</v>
      </c>
      <c r="B13" s="14" t="s">
        <v>378</v>
      </c>
      <c r="C13" s="2" t="s">
        <v>750</v>
      </c>
      <c r="D13" s="2" t="s">
        <v>379</v>
      </c>
      <c r="E13" s="2" t="s">
        <v>386</v>
      </c>
      <c r="F13" s="2" t="s">
        <v>387</v>
      </c>
      <c r="G13" s="9">
        <f>SUMIFS('Raw Data'!G$3:G$641,'Raw Data'!$B$3:$B$641,$B13,'Raw Data'!$D$3:$D$641,$E13)</f>
        <v>0</v>
      </c>
      <c r="H13" s="9">
        <f>SUMIFS('Raw Data'!H$3:H$641,'Raw Data'!$B$3:$B$641,$B13,'Raw Data'!$D$3:$D$641,$E13)</f>
        <v>-173823.48</v>
      </c>
      <c r="I13" s="9">
        <f>SUMIFS('Raw Data'!I$3:I$641,'Raw Data'!$B$3:$B$641,$B13,'Raw Data'!$D$3:$D$641,$E13)</f>
        <v>0</v>
      </c>
      <c r="J13" s="10">
        <f t="shared" si="0"/>
        <v>-173823.48</v>
      </c>
      <c r="K13" s="11">
        <f t="shared" si="1"/>
        <v>173823.48</v>
      </c>
      <c r="L13" s="10">
        <f t="shared" si="2"/>
        <v>0</v>
      </c>
      <c r="M13" s="11">
        <f t="shared" si="3"/>
        <v>173823.48</v>
      </c>
      <c r="N13" s="43">
        <v>1</v>
      </c>
      <c r="O13" s="12">
        <v>2310</v>
      </c>
      <c r="P13" s="13">
        <v>0</v>
      </c>
      <c r="Q13" s="43">
        <v>0</v>
      </c>
      <c r="R13" s="43">
        <v>0</v>
      </c>
      <c r="S13" s="13">
        <v>0</v>
      </c>
      <c r="T13" s="42" t="s">
        <v>386</v>
      </c>
      <c r="U13" s="2">
        <v>800</v>
      </c>
      <c r="W13"/>
    </row>
    <row r="14" spans="1:23" ht="13.15" customHeight="1" x14ac:dyDescent="0.25">
      <c r="A14" s="2">
        <v>2022</v>
      </c>
      <c r="B14" s="14" t="s">
        <v>378</v>
      </c>
      <c r="C14" s="2" t="s">
        <v>750</v>
      </c>
      <c r="D14" s="2" t="s">
        <v>379</v>
      </c>
      <c r="E14" s="2" t="s">
        <v>388</v>
      </c>
      <c r="F14" s="2" t="s">
        <v>389</v>
      </c>
      <c r="G14" s="9">
        <f>SUMIFS('Raw Data'!G$3:G$641,'Raw Data'!$B$3:$B$641,$B14,'Raw Data'!$D$3:$D$641,$E14)</f>
        <v>0</v>
      </c>
      <c r="H14" s="9">
        <f>SUMIFS('Raw Data'!H$3:H$641,'Raw Data'!$B$3:$B$641,$B14,'Raw Data'!$D$3:$D$641,$E14)</f>
        <v>0</v>
      </c>
      <c r="I14" s="9">
        <f>SUMIFS('Raw Data'!I$3:I$641,'Raw Data'!$B$3:$B$641,$B14,'Raw Data'!$D$3:$D$641,$E14)</f>
        <v>0</v>
      </c>
      <c r="J14" s="10">
        <f t="shared" si="0"/>
        <v>0</v>
      </c>
      <c r="K14" s="11">
        <f t="shared" si="1"/>
        <v>0</v>
      </c>
      <c r="L14" s="10">
        <f t="shared" si="2"/>
        <v>0</v>
      </c>
      <c r="M14" s="11">
        <f t="shared" si="3"/>
        <v>0</v>
      </c>
      <c r="N14" s="43">
        <v>1</v>
      </c>
      <c r="O14" s="12">
        <v>2310</v>
      </c>
      <c r="P14" s="13">
        <v>0</v>
      </c>
      <c r="Q14" s="43">
        <v>0</v>
      </c>
      <c r="R14" s="43">
        <v>0</v>
      </c>
      <c r="S14" s="13">
        <v>0</v>
      </c>
      <c r="T14" s="42" t="s">
        <v>388</v>
      </c>
      <c r="U14" s="2">
        <v>800</v>
      </c>
      <c r="W14"/>
    </row>
    <row r="15" spans="1:23" ht="13.15" customHeight="1" x14ac:dyDescent="0.25">
      <c r="A15" s="2">
        <v>2022</v>
      </c>
      <c r="B15" s="14" t="s">
        <v>390</v>
      </c>
      <c r="C15" s="2" t="s">
        <v>750</v>
      </c>
      <c r="D15" s="2" t="s">
        <v>391</v>
      </c>
      <c r="E15" s="2" t="s">
        <v>13</v>
      </c>
      <c r="F15" s="2" t="s">
        <v>14</v>
      </c>
      <c r="G15" s="9">
        <f>SUMIFS('Raw Data'!G$3:G$641,'Raw Data'!$B$3:$B$641,$B15,'Raw Data'!$D$3:$D$641,$E15)</f>
        <v>894.74</v>
      </c>
      <c r="H15" s="9">
        <f>SUMIFS('Raw Data'!H$3:H$641,'Raw Data'!$B$3:$B$641,$B15,'Raw Data'!$D$3:$D$641,$E15)</f>
        <v>0</v>
      </c>
      <c r="I15" s="9">
        <f>SUMIFS('Raw Data'!I$3:I$641,'Raw Data'!$B$3:$B$641,$B15,'Raw Data'!$D$3:$D$641,$E15)</f>
        <v>0</v>
      </c>
      <c r="J15" s="10">
        <f t="shared" si="0"/>
        <v>0</v>
      </c>
      <c r="K15" s="11">
        <f t="shared" si="1"/>
        <v>894.74</v>
      </c>
      <c r="L15" s="10">
        <f t="shared" si="2"/>
        <v>521.93166666666662</v>
      </c>
      <c r="M15" s="11">
        <f t="shared" si="3"/>
        <v>521.93166666666662</v>
      </c>
      <c r="N15" s="43">
        <v>1</v>
      </c>
      <c r="O15" s="12">
        <v>2310</v>
      </c>
      <c r="P15" s="13">
        <v>0</v>
      </c>
      <c r="Q15" s="43">
        <v>0</v>
      </c>
      <c r="R15" s="43">
        <v>35</v>
      </c>
      <c r="S15" s="13">
        <v>0</v>
      </c>
      <c r="T15" s="42" t="s">
        <v>13</v>
      </c>
      <c r="U15" s="2">
        <v>600</v>
      </c>
      <c r="W15"/>
    </row>
    <row r="16" spans="1:23" ht="13.15" customHeight="1" x14ac:dyDescent="0.25">
      <c r="A16" s="2">
        <v>2022</v>
      </c>
      <c r="B16" s="14" t="s">
        <v>408</v>
      </c>
      <c r="C16" s="2" t="s">
        <v>750</v>
      </c>
      <c r="D16" s="2" t="s">
        <v>409</v>
      </c>
      <c r="E16" s="2" t="s">
        <v>410</v>
      </c>
      <c r="F16" s="2" t="s">
        <v>411</v>
      </c>
      <c r="G16" s="9">
        <f>SUMIFS('Raw Data'!G$3:G$641,'Raw Data'!$B$3:$B$641,$B16,'Raw Data'!$D$3:$D$641,$E16)</f>
        <v>6242.4</v>
      </c>
      <c r="H16" s="9">
        <f>SUMIFS('Raw Data'!H$3:H$641,'Raw Data'!$B$3:$B$641,$B16,'Raw Data'!$D$3:$D$641,$E16)</f>
        <v>3858.17</v>
      </c>
      <c r="I16" s="9">
        <f>SUMIFS('Raw Data'!I$3:I$641,'Raw Data'!$B$3:$B$641,$B16,'Raw Data'!$D$3:$D$641,$E16)</f>
        <v>0</v>
      </c>
      <c r="J16" s="10">
        <f t="shared" si="0"/>
        <v>3858.17</v>
      </c>
      <c r="K16" s="11">
        <f t="shared" si="1"/>
        <v>2384.2299999999996</v>
      </c>
      <c r="L16" s="10">
        <f t="shared" si="2"/>
        <v>3641.3999999999996</v>
      </c>
      <c r="M16" s="11">
        <f t="shared" si="3"/>
        <v>-216.77000000000044</v>
      </c>
      <c r="N16" s="43">
        <v>1</v>
      </c>
      <c r="O16" s="12">
        <v>2360</v>
      </c>
      <c r="P16" s="13">
        <v>0</v>
      </c>
      <c r="Q16" s="43">
        <v>0</v>
      </c>
      <c r="R16" s="43">
        <v>0</v>
      </c>
      <c r="S16" s="13">
        <v>0</v>
      </c>
      <c r="T16" s="42" t="s">
        <v>410</v>
      </c>
      <c r="U16" s="2">
        <v>800</v>
      </c>
      <c r="W16"/>
    </row>
    <row r="17" spans="1:25" ht="13.15" customHeight="1" x14ac:dyDescent="0.25">
      <c r="A17" s="2">
        <v>2022</v>
      </c>
      <c r="B17" s="14" t="s">
        <v>412</v>
      </c>
      <c r="C17" s="2" t="s">
        <v>750</v>
      </c>
      <c r="D17" s="2" t="s">
        <v>413</v>
      </c>
      <c r="E17" s="2" t="s">
        <v>27</v>
      </c>
      <c r="F17" s="2" t="s">
        <v>28</v>
      </c>
      <c r="G17" s="9">
        <f>SUMIFS('Raw Data'!G$3:G$641,'Raw Data'!$B$3:$B$641,$B17,'Raw Data'!$D$3:$D$641,$E17)</f>
        <v>0</v>
      </c>
      <c r="H17" s="9">
        <f>SUMIFS('Raw Data'!H$3:H$641,'Raw Data'!$B$3:$B$641,$B17,'Raw Data'!$D$3:$D$641,$E17)</f>
        <v>0</v>
      </c>
      <c r="I17" s="9">
        <f>SUMIFS('Raw Data'!I$3:I$641,'Raw Data'!$B$3:$B$641,$B17,'Raw Data'!$D$3:$D$641,$E17)</f>
        <v>0</v>
      </c>
      <c r="J17" s="10">
        <f t="shared" si="0"/>
        <v>0</v>
      </c>
      <c r="K17" s="11">
        <f t="shared" si="1"/>
        <v>0</v>
      </c>
      <c r="L17" s="10">
        <f t="shared" si="2"/>
        <v>0</v>
      </c>
      <c r="M17" s="11">
        <f t="shared" si="3"/>
        <v>0</v>
      </c>
      <c r="N17" s="43">
        <v>1</v>
      </c>
      <c r="O17" s="12">
        <v>2360</v>
      </c>
      <c r="P17" s="13">
        <v>0</v>
      </c>
      <c r="Q17" s="43">
        <v>0</v>
      </c>
      <c r="R17" s="43">
        <v>35</v>
      </c>
      <c r="S17" s="13">
        <v>0</v>
      </c>
      <c r="T17" s="42" t="s">
        <v>27</v>
      </c>
      <c r="U17" s="2">
        <v>300</v>
      </c>
      <c r="V17" s="15"/>
      <c r="W17"/>
    </row>
    <row r="18" spans="1:25" ht="13.15" customHeight="1" x14ac:dyDescent="0.25">
      <c r="A18" s="2">
        <v>2022</v>
      </c>
      <c r="B18" s="14" t="s">
        <v>412</v>
      </c>
      <c r="C18" s="2" t="s">
        <v>750</v>
      </c>
      <c r="D18" s="2" t="s">
        <v>413</v>
      </c>
      <c r="E18" s="2" t="s">
        <v>19</v>
      </c>
      <c r="F18" s="2" t="s">
        <v>752</v>
      </c>
      <c r="G18" s="9">
        <f>SUMIFS('Raw Data'!G$3:G$641,'Raw Data'!$B$3:$B$641,$B18,'Raw Data'!$D$3:$D$641,$E18)</f>
        <v>5150</v>
      </c>
      <c r="H18" s="9">
        <f>SUMIFS('Raw Data'!H$3:H$641,'Raw Data'!$B$3:$B$641,$B18,'Raw Data'!$D$3:$D$641,$E18)</f>
        <v>0</v>
      </c>
      <c r="I18" s="9">
        <f>SUMIFS('Raw Data'!I$3:I$641,'Raw Data'!$B$3:$B$641,$B18,'Raw Data'!$D$3:$D$641,$E18)</f>
        <v>0</v>
      </c>
      <c r="J18" s="10">
        <f t="shared" si="0"/>
        <v>0</v>
      </c>
      <c r="K18" s="11">
        <f t="shared" si="1"/>
        <v>5150</v>
      </c>
      <c r="L18" s="10">
        <f t="shared" si="2"/>
        <v>3004.166666666667</v>
      </c>
      <c r="M18" s="11">
        <f t="shared" si="3"/>
        <v>3004.166666666667</v>
      </c>
      <c r="N18" s="43">
        <v>1</v>
      </c>
      <c r="O18" s="12">
        <v>2360</v>
      </c>
      <c r="P18" s="13">
        <v>0</v>
      </c>
      <c r="Q18" s="43">
        <v>0</v>
      </c>
      <c r="R18" s="43">
        <v>35</v>
      </c>
      <c r="S18" s="13">
        <v>0</v>
      </c>
      <c r="T18" s="42" t="s">
        <v>19</v>
      </c>
      <c r="U18" s="2">
        <v>500</v>
      </c>
      <c r="W18"/>
    </row>
    <row r="19" spans="1:25" customFormat="1" ht="13.35" customHeight="1" x14ac:dyDescent="0.25">
      <c r="A19" s="2">
        <v>2022</v>
      </c>
      <c r="B19" s="14" t="s">
        <v>412</v>
      </c>
      <c r="C19" s="2" t="s">
        <v>750</v>
      </c>
      <c r="D19" s="2" t="s">
        <v>413</v>
      </c>
      <c r="E19" s="2" t="s">
        <v>13</v>
      </c>
      <c r="F19" s="2" t="s">
        <v>14</v>
      </c>
      <c r="G19" s="9">
        <f>SUMIFS('Raw Data'!G$3:G$641,'Raw Data'!$B$3:$B$641,$B19,'Raw Data'!$D$3:$D$641,$E19)</f>
        <v>17021.759999999998</v>
      </c>
      <c r="H19" s="9">
        <f>SUMIFS('Raw Data'!H$3:H$641,'Raw Data'!$B$3:$B$641,$B19,'Raw Data'!$D$3:$D$641,$E19)</f>
        <v>962.57</v>
      </c>
      <c r="I19" s="9">
        <f>SUMIFS('Raw Data'!I$3:I$641,'Raw Data'!$B$3:$B$641,$B19,'Raw Data'!$D$3:$D$641,$E19)</f>
        <v>0</v>
      </c>
      <c r="J19" s="10">
        <f t="shared" si="0"/>
        <v>962.57</v>
      </c>
      <c r="K19" s="11">
        <f t="shared" si="1"/>
        <v>16059.189999999999</v>
      </c>
      <c r="L19" s="10">
        <f t="shared" si="2"/>
        <v>9929.3599999999988</v>
      </c>
      <c r="M19" s="11">
        <f t="shared" si="3"/>
        <v>8966.7899999999991</v>
      </c>
      <c r="N19" s="43">
        <v>1</v>
      </c>
      <c r="O19" s="12">
        <v>2360</v>
      </c>
      <c r="P19" s="13">
        <v>0</v>
      </c>
      <c r="Q19" s="43">
        <v>0</v>
      </c>
      <c r="R19" s="43">
        <v>35</v>
      </c>
      <c r="S19" s="13">
        <v>0</v>
      </c>
      <c r="T19" s="42" t="s">
        <v>13</v>
      </c>
      <c r="U19" s="2">
        <v>600</v>
      </c>
      <c r="V19" s="16"/>
      <c r="X19" s="6"/>
    </row>
    <row r="20" spans="1:25" ht="13.15" customHeight="1" x14ac:dyDescent="0.25">
      <c r="A20" s="2">
        <v>2022</v>
      </c>
      <c r="B20" s="14" t="s">
        <v>412</v>
      </c>
      <c r="C20" s="2" t="s">
        <v>750</v>
      </c>
      <c r="D20" s="2" t="s">
        <v>413</v>
      </c>
      <c r="E20" s="2" t="s">
        <v>15</v>
      </c>
      <c r="F20" s="2" t="s">
        <v>753</v>
      </c>
      <c r="G20" s="9">
        <f>SUMIFS('Raw Data'!G$3:G$641,'Raw Data'!$B$3:$B$641,$B20,'Raw Data'!$D$3:$D$641,$E20)</f>
        <v>1020</v>
      </c>
      <c r="H20" s="9">
        <f>SUMIFS('Raw Data'!H$3:H$641,'Raw Data'!$B$3:$B$641,$B20,'Raw Data'!$D$3:$D$641,$E20)</f>
        <v>0</v>
      </c>
      <c r="I20" s="9">
        <f>SUMIFS('Raw Data'!I$3:I$641,'Raw Data'!$B$3:$B$641,$B20,'Raw Data'!$D$3:$D$641,$E20)</f>
        <v>0</v>
      </c>
      <c r="J20" s="10">
        <f t="shared" si="0"/>
        <v>0</v>
      </c>
      <c r="K20" s="11">
        <f t="shared" si="1"/>
        <v>1020</v>
      </c>
      <c r="L20" s="10">
        <f t="shared" si="2"/>
        <v>595</v>
      </c>
      <c r="M20" s="11">
        <f t="shared" si="3"/>
        <v>595</v>
      </c>
      <c r="N20" s="43">
        <v>1</v>
      </c>
      <c r="O20" s="12">
        <v>2360</v>
      </c>
      <c r="P20" s="13">
        <v>0</v>
      </c>
      <c r="Q20" s="43">
        <v>0</v>
      </c>
      <c r="R20" s="43">
        <v>35</v>
      </c>
      <c r="S20" s="13">
        <v>0</v>
      </c>
      <c r="T20" s="42" t="s">
        <v>15</v>
      </c>
      <c r="U20" s="2">
        <v>600</v>
      </c>
      <c r="V20"/>
      <c r="W20"/>
    </row>
    <row r="21" spans="1:25" ht="13.15" customHeight="1" x14ac:dyDescent="0.25">
      <c r="A21" s="2">
        <v>2022</v>
      </c>
      <c r="B21" s="14" t="s">
        <v>412</v>
      </c>
      <c r="C21" s="2" t="s">
        <v>750</v>
      </c>
      <c r="D21" s="2" t="s">
        <v>413</v>
      </c>
      <c r="E21" s="2" t="s">
        <v>100</v>
      </c>
      <c r="F21" s="2" t="s">
        <v>101</v>
      </c>
      <c r="G21" s="9">
        <f>SUMIFS('Raw Data'!G$3:G$641,'Raw Data'!$B$3:$B$641,$B21,'Raw Data'!$D$3:$D$641,$E21)</f>
        <v>2080.8000000000002</v>
      </c>
      <c r="H21" s="9">
        <f>SUMIFS('Raw Data'!H$3:H$641,'Raw Data'!$B$3:$B$641,$B21,'Raw Data'!$D$3:$D$641,$E21)</f>
        <v>0</v>
      </c>
      <c r="I21" s="9">
        <f>SUMIFS('Raw Data'!I$3:I$641,'Raw Data'!$B$3:$B$641,$B21,'Raw Data'!$D$3:$D$641,$E21)</f>
        <v>0</v>
      </c>
      <c r="J21" s="10">
        <f t="shared" si="0"/>
        <v>0</v>
      </c>
      <c r="K21" s="11">
        <f t="shared" si="1"/>
        <v>2080.8000000000002</v>
      </c>
      <c r="L21" s="10">
        <f t="shared" si="2"/>
        <v>1213.8</v>
      </c>
      <c r="M21" s="11">
        <f t="shared" si="3"/>
        <v>1213.8</v>
      </c>
      <c r="N21" s="43">
        <v>1</v>
      </c>
      <c r="O21" s="12">
        <v>2360</v>
      </c>
      <c r="P21" s="13">
        <v>0</v>
      </c>
      <c r="Q21" s="43">
        <v>0</v>
      </c>
      <c r="R21" s="43">
        <v>35</v>
      </c>
      <c r="S21" s="13">
        <v>0</v>
      </c>
      <c r="T21" s="42" t="s">
        <v>100</v>
      </c>
      <c r="U21" s="2">
        <v>700</v>
      </c>
      <c r="V21" s="15"/>
      <c r="W21"/>
    </row>
    <row r="22" spans="1:25" customFormat="1" ht="13.35" customHeight="1" x14ac:dyDescent="0.25">
      <c r="A22" s="2">
        <v>2022</v>
      </c>
      <c r="B22" s="14" t="s">
        <v>412</v>
      </c>
      <c r="C22" s="2" t="s">
        <v>750</v>
      </c>
      <c r="D22" s="2" t="s">
        <v>413</v>
      </c>
      <c r="E22" s="2" t="s">
        <v>53</v>
      </c>
      <c r="F22" s="2" t="s">
        <v>54</v>
      </c>
      <c r="G22" s="9">
        <f>SUMIFS('Raw Data'!G$3:G$641,'Raw Data'!$B$3:$B$641,$B22,'Raw Data'!$D$3:$D$641,$E22)</f>
        <v>4880.5</v>
      </c>
      <c r="H22" s="9">
        <f>SUMIFS('Raw Data'!H$3:H$641,'Raw Data'!$B$3:$B$641,$B22,'Raw Data'!$D$3:$D$641,$E22)</f>
        <v>550</v>
      </c>
      <c r="I22" s="9">
        <f>SUMIFS('Raw Data'!I$3:I$641,'Raw Data'!$B$3:$B$641,$B22,'Raw Data'!$D$3:$D$641,$E22)</f>
        <v>0</v>
      </c>
      <c r="J22" s="10">
        <f t="shared" si="0"/>
        <v>550</v>
      </c>
      <c r="K22" s="11">
        <f t="shared" si="1"/>
        <v>4330.5</v>
      </c>
      <c r="L22" s="10">
        <f t="shared" si="2"/>
        <v>2846.958333333333</v>
      </c>
      <c r="M22" s="11">
        <f t="shared" si="3"/>
        <v>2296.958333333333</v>
      </c>
      <c r="N22" s="43">
        <v>1</v>
      </c>
      <c r="O22" s="12">
        <v>2360</v>
      </c>
      <c r="P22" s="13">
        <v>0</v>
      </c>
      <c r="Q22" s="43">
        <v>0</v>
      </c>
      <c r="R22" s="43">
        <v>35</v>
      </c>
      <c r="S22" s="13">
        <v>0</v>
      </c>
      <c r="T22" s="42" t="s">
        <v>53</v>
      </c>
      <c r="U22" s="2">
        <v>800</v>
      </c>
      <c r="X22" s="6"/>
    </row>
    <row r="23" spans="1:25" ht="13.15" customHeight="1" x14ac:dyDescent="0.25">
      <c r="A23" s="2">
        <v>2022</v>
      </c>
      <c r="B23" s="44" t="s">
        <v>1012</v>
      </c>
      <c r="C23" s="2" t="s">
        <v>750</v>
      </c>
      <c r="D23" s="44" t="s">
        <v>588</v>
      </c>
      <c r="E23" s="44" t="s">
        <v>505</v>
      </c>
      <c r="F23" s="44" t="s">
        <v>506</v>
      </c>
      <c r="G23" s="9">
        <f>SUMIFS('Raw Data'!G$3:G$641,'Raw Data'!$B$3:$B$641,$B23,'Raw Data'!$D$3:$D$641,$E23)</f>
        <v>0</v>
      </c>
      <c r="H23" s="9">
        <f>SUMIFS('Raw Data'!H$3:H$641,'Raw Data'!$B$3:$B$641,$B23,'Raw Data'!$D$3:$D$641,$E23)</f>
        <v>687.11</v>
      </c>
      <c r="I23" s="9">
        <f>SUMIFS('Raw Data'!I$3:I$641,'Raw Data'!$B$3:$B$641,$B23,'Raw Data'!$D$3:$D$641,$E23)</f>
        <v>0</v>
      </c>
      <c r="J23" s="10">
        <f t="shared" si="0"/>
        <v>687.11</v>
      </c>
      <c r="K23" s="11">
        <f t="shared" si="1"/>
        <v>-687.11</v>
      </c>
      <c r="L23" s="10">
        <f t="shared" si="2"/>
        <v>0</v>
      </c>
      <c r="M23" s="11">
        <f t="shared" si="3"/>
        <v>-687.11</v>
      </c>
      <c r="N23" s="46">
        <v>1</v>
      </c>
      <c r="O23" s="2">
        <v>2660</v>
      </c>
      <c r="P23" s="47">
        <v>0</v>
      </c>
      <c r="Q23" s="46">
        <v>0</v>
      </c>
      <c r="R23" s="46">
        <v>42</v>
      </c>
      <c r="S23" s="47">
        <v>0</v>
      </c>
      <c r="T23" s="44">
        <v>350</v>
      </c>
      <c r="U23" s="2">
        <v>300</v>
      </c>
      <c r="V23" s="69"/>
      <c r="W23"/>
    </row>
    <row r="24" spans="1:25" customFormat="1" ht="13.35" customHeight="1" x14ac:dyDescent="0.25">
      <c r="A24" s="2">
        <v>2022</v>
      </c>
      <c r="B24" s="44" t="s">
        <v>1013</v>
      </c>
      <c r="C24" s="2" t="s">
        <v>750</v>
      </c>
      <c r="D24" s="44" t="s">
        <v>588</v>
      </c>
      <c r="E24" s="44" t="s">
        <v>505</v>
      </c>
      <c r="F24" s="44" t="s">
        <v>506</v>
      </c>
      <c r="G24" s="9">
        <f>SUMIFS('Raw Data'!G$3:G$641,'Raw Data'!$B$3:$B$641,$B24,'Raw Data'!$D$3:$D$641,$E24)</f>
        <v>0</v>
      </c>
      <c r="H24" s="9">
        <f>SUMIFS('Raw Data'!H$3:H$641,'Raw Data'!$B$3:$B$641,$B24,'Raw Data'!$D$3:$D$641,$E24)</f>
        <v>205.02</v>
      </c>
      <c r="I24" s="9">
        <f>SUMIFS('Raw Data'!I$3:I$641,'Raw Data'!$B$3:$B$641,$B24,'Raw Data'!$D$3:$D$641,$E24)</f>
        <v>0</v>
      </c>
      <c r="J24" s="10">
        <f t="shared" si="0"/>
        <v>205.02</v>
      </c>
      <c r="K24" s="11">
        <f t="shared" si="1"/>
        <v>-205.02</v>
      </c>
      <c r="L24" s="10">
        <f t="shared" si="2"/>
        <v>0</v>
      </c>
      <c r="M24" s="11">
        <f t="shared" si="3"/>
        <v>-205.02</v>
      </c>
      <c r="N24" s="46">
        <v>1</v>
      </c>
      <c r="O24" s="2">
        <v>2660</v>
      </c>
      <c r="P24" s="47">
        <v>0</v>
      </c>
      <c r="Q24" s="46">
        <v>0</v>
      </c>
      <c r="R24" s="46">
        <v>60</v>
      </c>
      <c r="S24" s="47">
        <v>0</v>
      </c>
      <c r="T24" s="44">
        <v>350</v>
      </c>
      <c r="U24" s="2">
        <v>300</v>
      </c>
      <c r="V24" s="69"/>
      <c r="X24" s="6"/>
    </row>
    <row r="25" spans="1:25" s="15" customFormat="1" ht="13.15" customHeight="1" x14ac:dyDescent="0.25">
      <c r="A25" s="2">
        <v>2022</v>
      </c>
      <c r="B25" s="14" t="s">
        <v>641</v>
      </c>
      <c r="C25" s="2" t="s">
        <v>750</v>
      </c>
      <c r="D25" s="2" t="s">
        <v>751</v>
      </c>
      <c r="E25" s="2" t="s">
        <v>27</v>
      </c>
      <c r="F25" s="2" t="s">
        <v>28</v>
      </c>
      <c r="G25" s="9">
        <f>SUMIFS('Raw Data'!G$3:G$641,'Raw Data'!$B$3:$B$641,$B25,'Raw Data'!$D$3:$D$641,$E25)</f>
        <v>0</v>
      </c>
      <c r="H25" s="9">
        <f>SUMIFS('Raw Data'!H$3:H$641,'Raw Data'!$B$3:$B$641,$B25,'Raw Data'!$D$3:$D$641,$E25)</f>
        <v>0</v>
      </c>
      <c r="I25" s="9">
        <f>SUMIFS('Raw Data'!I$3:I$641,'Raw Data'!$B$3:$B$641,$B25,'Raw Data'!$D$3:$D$641,$E25)</f>
        <v>0</v>
      </c>
      <c r="J25" s="10">
        <f t="shared" si="0"/>
        <v>0</v>
      </c>
      <c r="K25" s="11">
        <f t="shared" si="1"/>
        <v>0</v>
      </c>
      <c r="L25" s="10">
        <f t="shared" si="2"/>
        <v>0</v>
      </c>
      <c r="M25" s="11">
        <f t="shared" si="3"/>
        <v>0</v>
      </c>
      <c r="N25" s="43">
        <v>1</v>
      </c>
      <c r="O25" s="12">
        <v>2834</v>
      </c>
      <c r="P25" s="13">
        <v>0</v>
      </c>
      <c r="Q25" s="43">
        <v>0</v>
      </c>
      <c r="R25" s="43">
        <v>0</v>
      </c>
      <c r="S25" s="13">
        <v>0</v>
      </c>
      <c r="T25" s="42" t="s">
        <v>27</v>
      </c>
      <c r="U25" s="2">
        <v>300</v>
      </c>
      <c r="V25" s="6"/>
      <c r="W25"/>
      <c r="X25" s="6"/>
    </row>
    <row r="26" spans="1:25" ht="13.15" customHeight="1" x14ac:dyDescent="0.25">
      <c r="A26" s="2">
        <v>2022</v>
      </c>
      <c r="B26" s="44" t="s">
        <v>649</v>
      </c>
      <c r="C26" s="44" t="s">
        <v>750</v>
      </c>
      <c r="D26" s="44" t="s">
        <v>650</v>
      </c>
      <c r="E26" s="44" t="s">
        <v>345</v>
      </c>
      <c r="F26" s="44" t="s">
        <v>346</v>
      </c>
      <c r="G26" s="9">
        <f>SUMIFS('Raw Data'!G$3:G$641,'Raw Data'!$B$3:$B$641,$B26,'Raw Data'!$D$3:$D$641,$E26)</f>
        <v>8833.2000000000007</v>
      </c>
      <c r="H26" s="9">
        <f>SUMIFS('Raw Data'!H$3:H$641,'Raw Data'!$B$3:$B$641,$B26,'Raw Data'!$D$3:$D$641,$E26)</f>
        <v>0</v>
      </c>
      <c r="I26" s="9">
        <f>SUMIFS('Raw Data'!I$3:I$641,'Raw Data'!$B$3:$B$641,$B26,'Raw Data'!$D$3:$D$641,$E26)</f>
        <v>0</v>
      </c>
      <c r="J26" s="10">
        <f t="shared" si="0"/>
        <v>0</v>
      </c>
      <c r="K26" s="11">
        <f t="shared" si="1"/>
        <v>8833.2000000000007</v>
      </c>
      <c r="L26" s="10">
        <f t="shared" si="2"/>
        <v>5152.7</v>
      </c>
      <c r="M26" s="11">
        <f t="shared" si="3"/>
        <v>5152.7</v>
      </c>
      <c r="N26" s="43">
        <v>1</v>
      </c>
      <c r="O26" s="12">
        <v>2834</v>
      </c>
      <c r="P26" s="13">
        <v>0</v>
      </c>
      <c r="Q26" s="43">
        <v>0</v>
      </c>
      <c r="R26" s="43">
        <v>35</v>
      </c>
      <c r="S26" s="13">
        <v>0</v>
      </c>
      <c r="T26" s="42" t="s">
        <v>345</v>
      </c>
      <c r="U26" s="2">
        <v>300</v>
      </c>
      <c r="V26"/>
      <c r="W26"/>
    </row>
    <row r="27" spans="1:25" customFormat="1" ht="13.35" customHeight="1" x14ac:dyDescent="0.25">
      <c r="A27" s="2">
        <v>2022</v>
      </c>
      <c r="B27" s="44" t="s">
        <v>822</v>
      </c>
      <c r="C27" s="44" t="s">
        <v>750</v>
      </c>
      <c r="D27" s="44" t="s">
        <v>823</v>
      </c>
      <c r="E27" s="44" t="s">
        <v>345</v>
      </c>
      <c r="F27" s="44" t="s">
        <v>346</v>
      </c>
      <c r="G27" s="9">
        <f>SUMIFS('Raw Data'!G$3:G$641,'Raw Data'!$B$3:$B$641,$B27,'Raw Data'!$D$3:$D$641,$E27)</f>
        <v>0</v>
      </c>
      <c r="H27" s="9">
        <f>SUMIFS('Raw Data'!H$3:H$641,'Raw Data'!$B$3:$B$641,$B27,'Raw Data'!$D$3:$D$641,$E27)</f>
        <v>-403</v>
      </c>
      <c r="I27" s="9">
        <f>SUMIFS('Raw Data'!I$3:I$641,'Raw Data'!$B$3:$B$641,$B27,'Raw Data'!$D$3:$D$641,$E27)</f>
        <v>0</v>
      </c>
      <c r="J27" s="10">
        <f t="shared" si="0"/>
        <v>-403</v>
      </c>
      <c r="K27" s="11">
        <f t="shared" si="1"/>
        <v>403</v>
      </c>
      <c r="L27" s="10">
        <f t="shared" si="2"/>
        <v>0</v>
      </c>
      <c r="M27" s="11">
        <f t="shared" si="3"/>
        <v>403</v>
      </c>
      <c r="N27" s="43">
        <v>1</v>
      </c>
      <c r="O27" s="12">
        <v>2834</v>
      </c>
      <c r="P27" s="13">
        <v>0</v>
      </c>
      <c r="Q27" s="43">
        <v>0</v>
      </c>
      <c r="R27" s="43">
        <v>35</v>
      </c>
      <c r="S27" s="13">
        <v>108</v>
      </c>
      <c r="T27" s="42" t="s">
        <v>345</v>
      </c>
      <c r="U27" s="2">
        <v>300</v>
      </c>
      <c r="X27" s="6"/>
      <c r="Y27" s="6"/>
    </row>
    <row r="28" spans="1:25" customFormat="1" ht="13.35" customHeight="1" x14ac:dyDescent="0.25">
      <c r="A28" s="2">
        <v>2022</v>
      </c>
      <c r="B28" s="44" t="s">
        <v>822</v>
      </c>
      <c r="C28" s="44" t="s">
        <v>750</v>
      </c>
      <c r="D28" s="44" t="s">
        <v>823</v>
      </c>
      <c r="E28" s="44" t="s">
        <v>19</v>
      </c>
      <c r="F28" s="44" t="s">
        <v>20</v>
      </c>
      <c r="G28" s="9">
        <f>SUMIFS('Raw Data'!G$3:G$641,'Raw Data'!$B$3:$B$641,$B28,'Raw Data'!$D$3:$D$641,$E28)</f>
        <v>0</v>
      </c>
      <c r="H28" s="9">
        <f>SUMIFS('Raw Data'!H$3:H$641,'Raw Data'!$B$3:$B$641,$B28,'Raw Data'!$D$3:$D$641,$E28)</f>
        <v>0</v>
      </c>
      <c r="I28" s="9">
        <f>SUMIFS('Raw Data'!I$3:I$641,'Raw Data'!$B$3:$B$641,$B28,'Raw Data'!$D$3:$D$641,$E28)</f>
        <v>0</v>
      </c>
      <c r="J28" s="10">
        <f t="shared" si="0"/>
        <v>0</v>
      </c>
      <c r="K28" s="11">
        <f t="shared" si="1"/>
        <v>0</v>
      </c>
      <c r="L28" s="10">
        <f t="shared" si="2"/>
        <v>0</v>
      </c>
      <c r="M28" s="11">
        <f t="shared" si="3"/>
        <v>0</v>
      </c>
      <c r="N28" s="43">
        <v>1</v>
      </c>
      <c r="O28" s="12">
        <v>2834</v>
      </c>
      <c r="P28" s="13">
        <v>0</v>
      </c>
      <c r="Q28" s="43">
        <v>0</v>
      </c>
      <c r="R28" s="43">
        <v>35</v>
      </c>
      <c r="S28" s="13">
        <v>108</v>
      </c>
      <c r="T28" s="42" t="s">
        <v>19</v>
      </c>
      <c r="U28" s="2">
        <v>500</v>
      </c>
      <c r="X28" s="6"/>
      <c r="Y28" s="6"/>
    </row>
    <row r="29" spans="1:25" customFormat="1" ht="13.35" customHeight="1" x14ac:dyDescent="0.25">
      <c r="A29" s="2">
        <v>2022</v>
      </c>
      <c r="B29" s="44" t="s">
        <v>661</v>
      </c>
      <c r="C29" s="44" t="s">
        <v>750</v>
      </c>
      <c r="D29" s="44" t="s">
        <v>662</v>
      </c>
      <c r="E29" s="44" t="s">
        <v>345</v>
      </c>
      <c r="F29" s="44" t="s">
        <v>346</v>
      </c>
      <c r="G29" s="9">
        <f>SUMIFS('Raw Data'!G$3:G$641,'Raw Data'!$B$3:$B$641,$B29,'Raw Data'!$D$3:$D$641,$E29)</f>
        <v>3465.57</v>
      </c>
      <c r="H29" s="9">
        <f>SUMIFS('Raw Data'!H$3:H$641,'Raw Data'!$B$3:$B$641,$B29,'Raw Data'!$D$3:$D$641,$E29)</f>
        <v>-806</v>
      </c>
      <c r="I29" s="9">
        <f>SUMIFS('Raw Data'!I$3:I$641,'Raw Data'!$B$3:$B$641,$B29,'Raw Data'!$D$3:$D$641,$E29)</f>
        <v>0</v>
      </c>
      <c r="J29" s="10">
        <f t="shared" si="0"/>
        <v>-806</v>
      </c>
      <c r="K29" s="11">
        <f t="shared" si="1"/>
        <v>4271.57</v>
      </c>
      <c r="L29" s="10">
        <f t="shared" si="2"/>
        <v>2021.5825</v>
      </c>
      <c r="M29" s="11">
        <f t="shared" si="3"/>
        <v>2827.5825</v>
      </c>
      <c r="N29" s="43">
        <v>1</v>
      </c>
      <c r="O29" s="12">
        <v>2836</v>
      </c>
      <c r="P29" s="13">
        <v>0</v>
      </c>
      <c r="Q29" s="43">
        <v>0</v>
      </c>
      <c r="R29" s="43">
        <v>0</v>
      </c>
      <c r="S29" s="13">
        <v>0</v>
      </c>
      <c r="T29" s="42" t="s">
        <v>345</v>
      </c>
      <c r="U29" s="2">
        <v>300</v>
      </c>
      <c r="V29" s="6"/>
      <c r="X29" s="6"/>
      <c r="Y29" s="6"/>
    </row>
    <row r="30" spans="1:25" ht="13.15" customHeight="1" x14ac:dyDescent="0.25">
      <c r="A30" s="2">
        <v>2022</v>
      </c>
      <c r="B30" s="14" t="s">
        <v>110</v>
      </c>
      <c r="C30" s="2" t="s">
        <v>1021</v>
      </c>
      <c r="D30" s="2" t="s">
        <v>111</v>
      </c>
      <c r="E30" s="2" t="s">
        <v>35</v>
      </c>
      <c r="F30" s="2" t="s">
        <v>36</v>
      </c>
      <c r="G30" s="9">
        <f>SUMIFS('Raw Data'!G$3:G$641,'Raw Data'!$B$3:$B$641,$B30,'Raw Data'!$D$3:$D$641,$E30)</f>
        <v>36</v>
      </c>
      <c r="H30" s="9">
        <f>SUMIFS('Raw Data'!H$3:H$641,'Raw Data'!$B$3:$B$641,$B30,'Raw Data'!$D$3:$D$641,$E30)</f>
        <v>0</v>
      </c>
      <c r="I30" s="9">
        <f>SUMIFS('Raw Data'!I$3:I$641,'Raw Data'!$B$3:$B$641,$B30,'Raw Data'!$D$3:$D$641,$E30)</f>
        <v>0</v>
      </c>
      <c r="J30" s="10">
        <f t="shared" si="0"/>
        <v>0</v>
      </c>
      <c r="K30" s="11">
        <f t="shared" si="1"/>
        <v>36</v>
      </c>
      <c r="L30" s="10">
        <f t="shared" si="2"/>
        <v>21</v>
      </c>
      <c r="M30" s="11">
        <f t="shared" si="3"/>
        <v>21</v>
      </c>
      <c r="N30" s="43">
        <v>1</v>
      </c>
      <c r="O30" s="12">
        <v>1110</v>
      </c>
      <c r="P30" s="13">
        <v>0</v>
      </c>
      <c r="Q30" s="43">
        <v>11</v>
      </c>
      <c r="R30" s="43">
        <v>40</v>
      </c>
      <c r="S30" s="13">
        <v>0</v>
      </c>
      <c r="T30" s="42" t="s">
        <v>35</v>
      </c>
      <c r="U30" s="2">
        <v>400</v>
      </c>
      <c r="W30"/>
    </row>
    <row r="31" spans="1:25" ht="13.15" customHeight="1" x14ac:dyDescent="0.25">
      <c r="A31" s="2">
        <v>2022</v>
      </c>
      <c r="B31" s="14" t="s">
        <v>478</v>
      </c>
      <c r="C31" s="2" t="s">
        <v>1021</v>
      </c>
      <c r="D31" s="2" t="s">
        <v>479</v>
      </c>
      <c r="E31" s="2" t="s">
        <v>13</v>
      </c>
      <c r="F31" s="2" t="s">
        <v>14</v>
      </c>
      <c r="G31" s="9">
        <f>SUMIFS('Raw Data'!G$3:G$641,'Raw Data'!$B$3:$B$641,$B31,'Raw Data'!$D$3:$D$641,$E31)</f>
        <v>0</v>
      </c>
      <c r="H31" s="9">
        <f>SUMIFS('Raw Data'!H$3:H$641,'Raw Data'!$B$3:$B$641,$B31,'Raw Data'!$D$3:$D$641,$E31)</f>
        <v>0</v>
      </c>
      <c r="I31" s="9">
        <f>SUMIFS('Raw Data'!I$3:I$641,'Raw Data'!$B$3:$B$641,$B31,'Raw Data'!$D$3:$D$641,$E31)</f>
        <v>0</v>
      </c>
      <c r="J31" s="10">
        <f t="shared" si="0"/>
        <v>0</v>
      </c>
      <c r="K31" s="11">
        <f t="shared" si="1"/>
        <v>0</v>
      </c>
      <c r="L31" s="10">
        <f t="shared" si="2"/>
        <v>0</v>
      </c>
      <c r="M31" s="11">
        <f t="shared" si="3"/>
        <v>0</v>
      </c>
      <c r="N31" s="43">
        <v>1</v>
      </c>
      <c r="O31" s="12">
        <v>2611</v>
      </c>
      <c r="P31" s="13">
        <v>0</v>
      </c>
      <c r="Q31" s="43">
        <v>0</v>
      </c>
      <c r="R31" s="43">
        <v>0</v>
      </c>
      <c r="S31" s="13">
        <v>0</v>
      </c>
      <c r="T31" s="42" t="s">
        <v>13</v>
      </c>
      <c r="U31" s="2">
        <v>600</v>
      </c>
      <c r="V31" s="69"/>
      <c r="W31"/>
    </row>
    <row r="32" spans="1:25" ht="13.15" customHeight="1" x14ac:dyDescent="0.25">
      <c r="A32" s="2">
        <v>2022</v>
      </c>
      <c r="B32" s="14" t="s">
        <v>482</v>
      </c>
      <c r="C32" s="2" t="s">
        <v>1021</v>
      </c>
      <c r="D32" s="2" t="s">
        <v>479</v>
      </c>
      <c r="E32" s="2" t="s">
        <v>27</v>
      </c>
      <c r="F32" s="2" t="s">
        <v>28</v>
      </c>
      <c r="G32" s="9">
        <f>SUMIFS('Raw Data'!G$3:G$641,'Raw Data'!$B$3:$B$641,$B32,'Raw Data'!$D$3:$D$641,$E32)</f>
        <v>0</v>
      </c>
      <c r="H32" s="9">
        <f>SUMIFS('Raw Data'!H$3:H$641,'Raw Data'!$B$3:$B$641,$B32,'Raw Data'!$D$3:$D$641,$E32)</f>
        <v>0</v>
      </c>
      <c r="I32" s="9">
        <f>SUMIFS('Raw Data'!I$3:I$641,'Raw Data'!$B$3:$B$641,$B32,'Raw Data'!$D$3:$D$641,$E32)</f>
        <v>0</v>
      </c>
      <c r="J32" s="10">
        <f t="shared" si="0"/>
        <v>0</v>
      </c>
      <c r="K32" s="11">
        <f t="shared" si="1"/>
        <v>0</v>
      </c>
      <c r="L32" s="10">
        <f t="shared" si="2"/>
        <v>0</v>
      </c>
      <c r="M32" s="11">
        <f t="shared" si="3"/>
        <v>0</v>
      </c>
      <c r="N32" s="43">
        <v>1</v>
      </c>
      <c r="O32" s="12">
        <v>2611</v>
      </c>
      <c r="P32" s="13">
        <v>0</v>
      </c>
      <c r="Q32" s="43">
        <v>0</v>
      </c>
      <c r="R32" s="43">
        <v>35</v>
      </c>
      <c r="S32" s="13">
        <v>0</v>
      </c>
      <c r="T32" s="42" t="s">
        <v>27</v>
      </c>
      <c r="U32" s="2">
        <v>300</v>
      </c>
      <c r="V32" s="15"/>
      <c r="W32"/>
    </row>
    <row r="33" spans="1:25" ht="13.15" customHeight="1" x14ac:dyDescent="0.25">
      <c r="A33" s="2">
        <v>2022</v>
      </c>
      <c r="B33" s="14" t="s">
        <v>482</v>
      </c>
      <c r="C33" s="2" t="s">
        <v>1021</v>
      </c>
      <c r="D33" s="2" t="s">
        <v>479</v>
      </c>
      <c r="E33" s="2" t="s">
        <v>19</v>
      </c>
      <c r="F33" s="2" t="s">
        <v>752</v>
      </c>
      <c r="G33" s="9">
        <f>SUMIFS('Raw Data'!G$3:G$641,'Raw Data'!$B$3:$B$641,$B33,'Raw Data'!$D$3:$D$641,$E33)</f>
        <v>200</v>
      </c>
      <c r="H33" s="9">
        <f>SUMIFS('Raw Data'!H$3:H$641,'Raw Data'!$B$3:$B$641,$B33,'Raw Data'!$D$3:$D$641,$E33)</f>
        <v>0</v>
      </c>
      <c r="I33" s="9">
        <f>SUMIFS('Raw Data'!I$3:I$641,'Raw Data'!$B$3:$B$641,$B33,'Raw Data'!$D$3:$D$641,$E33)</f>
        <v>0</v>
      </c>
      <c r="J33" s="10">
        <f t="shared" si="0"/>
        <v>0</v>
      </c>
      <c r="K33" s="11">
        <f t="shared" si="1"/>
        <v>200</v>
      </c>
      <c r="L33" s="10">
        <f t="shared" si="2"/>
        <v>116.66666666666667</v>
      </c>
      <c r="M33" s="11">
        <f t="shared" si="3"/>
        <v>116.66666666666667</v>
      </c>
      <c r="N33" s="43">
        <v>1</v>
      </c>
      <c r="O33" s="12">
        <v>2611</v>
      </c>
      <c r="P33" s="13">
        <v>0</v>
      </c>
      <c r="Q33" s="43">
        <v>0</v>
      </c>
      <c r="R33" s="43">
        <v>35</v>
      </c>
      <c r="S33" s="13">
        <v>0</v>
      </c>
      <c r="T33" s="42" t="s">
        <v>19</v>
      </c>
      <c r="U33" s="2">
        <v>500</v>
      </c>
      <c r="W33"/>
    </row>
    <row r="34" spans="1:25" ht="13.15" customHeight="1" x14ac:dyDescent="0.25">
      <c r="A34" s="2">
        <v>2022</v>
      </c>
      <c r="B34" s="14" t="s">
        <v>482</v>
      </c>
      <c r="C34" s="2" t="s">
        <v>1021</v>
      </c>
      <c r="D34" s="2" t="s">
        <v>479</v>
      </c>
      <c r="E34" s="2" t="s">
        <v>53</v>
      </c>
      <c r="F34" s="2" t="s">
        <v>54</v>
      </c>
      <c r="G34" s="9">
        <f>SUMIFS('Raw Data'!G$3:G$641,'Raw Data'!$B$3:$B$641,$B34,'Raw Data'!$D$3:$D$641,$E34)</f>
        <v>500</v>
      </c>
      <c r="H34" s="9">
        <f>SUMIFS('Raw Data'!H$3:H$641,'Raw Data'!$B$3:$B$641,$B34,'Raw Data'!$D$3:$D$641,$E34)</f>
        <v>0</v>
      </c>
      <c r="I34" s="9">
        <f>SUMIFS('Raw Data'!I$3:I$641,'Raw Data'!$B$3:$B$641,$B34,'Raw Data'!$D$3:$D$641,$E34)</f>
        <v>0</v>
      </c>
      <c r="J34" s="10">
        <f t="shared" si="0"/>
        <v>0</v>
      </c>
      <c r="K34" s="11">
        <f t="shared" si="1"/>
        <v>500</v>
      </c>
      <c r="L34" s="10">
        <f t="shared" si="2"/>
        <v>291.66666666666663</v>
      </c>
      <c r="M34" s="11">
        <f t="shared" si="3"/>
        <v>291.66666666666663</v>
      </c>
      <c r="N34" s="43">
        <v>1</v>
      </c>
      <c r="O34" s="12">
        <v>2611</v>
      </c>
      <c r="P34" s="13">
        <v>0</v>
      </c>
      <c r="Q34" s="43">
        <v>0</v>
      </c>
      <c r="R34" s="43">
        <v>35</v>
      </c>
      <c r="S34" s="13">
        <v>0</v>
      </c>
      <c r="T34" s="42" t="s">
        <v>53</v>
      </c>
      <c r="U34" s="2">
        <v>800</v>
      </c>
      <c r="W34"/>
    </row>
    <row r="35" spans="1:25" customFormat="1" ht="13.35" customHeight="1" x14ac:dyDescent="0.25">
      <c r="A35" s="2">
        <v>2022</v>
      </c>
      <c r="B35" s="44" t="s">
        <v>885</v>
      </c>
      <c r="C35" s="2" t="s">
        <v>1021</v>
      </c>
      <c r="D35" s="44" t="s">
        <v>886</v>
      </c>
      <c r="E35" s="44" t="s">
        <v>19</v>
      </c>
      <c r="F35" s="44" t="s">
        <v>20</v>
      </c>
      <c r="G35" s="9">
        <f>SUMIFS('Raw Data'!G$3:G$641,'Raw Data'!$B$3:$B$641,$B35,'Raw Data'!$D$3:$D$641,$E35)</f>
        <v>0</v>
      </c>
      <c r="H35" s="9">
        <f>SUMIFS('Raw Data'!H$3:H$641,'Raw Data'!$B$3:$B$641,$B35,'Raw Data'!$D$3:$D$641,$E35)</f>
        <v>0</v>
      </c>
      <c r="I35" s="9">
        <f>SUMIFS('Raw Data'!I$3:I$641,'Raw Data'!$B$3:$B$641,$B35,'Raw Data'!$D$3:$D$641,$E35)</f>
        <v>0</v>
      </c>
      <c r="J35" s="10">
        <f t="shared" si="0"/>
        <v>0</v>
      </c>
      <c r="K35" s="11">
        <f t="shared" si="1"/>
        <v>0</v>
      </c>
      <c r="L35" s="10">
        <f t="shared" si="2"/>
        <v>0</v>
      </c>
      <c r="M35" s="11">
        <f t="shared" si="3"/>
        <v>0</v>
      </c>
      <c r="N35" s="46">
        <v>1</v>
      </c>
      <c r="O35" s="2">
        <v>2619</v>
      </c>
      <c r="P35" s="47">
        <v>0</v>
      </c>
      <c r="Q35" s="46">
        <v>0</v>
      </c>
      <c r="R35" s="46">
        <v>35</v>
      </c>
      <c r="S35" s="47">
        <v>0</v>
      </c>
      <c r="T35" s="42">
        <v>580</v>
      </c>
      <c r="U35" s="2">
        <v>500</v>
      </c>
      <c r="V35" s="6"/>
      <c r="X35" s="6"/>
      <c r="Y35" s="6"/>
    </row>
    <row r="36" spans="1:25" ht="13.15" customHeight="1" x14ac:dyDescent="0.25">
      <c r="A36" s="2">
        <v>2022</v>
      </c>
      <c r="B36" s="44" t="s">
        <v>483</v>
      </c>
      <c r="C36" s="2" t="s">
        <v>1021</v>
      </c>
      <c r="D36" s="44" t="s">
        <v>484</v>
      </c>
      <c r="E36" s="44" t="s">
        <v>505</v>
      </c>
      <c r="F36" s="44" t="s">
        <v>506</v>
      </c>
      <c r="G36" s="9">
        <f>SUMIFS('Raw Data'!G$3:G$641,'Raw Data'!$B$3:$B$641,$B36,'Raw Data'!$D$3:$D$641,$E36)</f>
        <v>0</v>
      </c>
      <c r="H36" s="9">
        <f>SUMIFS('Raw Data'!H$3:H$641,'Raw Data'!$B$3:$B$641,$B36,'Raw Data'!$D$3:$D$641,$E36)</f>
        <v>2799</v>
      </c>
      <c r="I36" s="9">
        <f>SUMIFS('Raw Data'!I$3:I$641,'Raw Data'!$B$3:$B$641,$B36,'Raw Data'!$D$3:$D$641,$E36)</f>
        <v>0</v>
      </c>
      <c r="J36" s="10">
        <f t="shared" si="0"/>
        <v>2799</v>
      </c>
      <c r="K36" s="11">
        <f t="shared" si="1"/>
        <v>-2799</v>
      </c>
      <c r="L36" s="10">
        <f t="shared" si="2"/>
        <v>0</v>
      </c>
      <c r="M36" s="11">
        <f t="shared" si="3"/>
        <v>-2799</v>
      </c>
      <c r="N36" s="46">
        <v>1</v>
      </c>
      <c r="O36" s="2">
        <v>2620</v>
      </c>
      <c r="P36" s="47">
        <v>0</v>
      </c>
      <c r="Q36" s="46">
        <v>0</v>
      </c>
      <c r="R36" s="46">
        <v>0</v>
      </c>
      <c r="S36" s="47">
        <v>0</v>
      </c>
      <c r="T36" s="44">
        <v>350</v>
      </c>
      <c r="U36" s="2">
        <v>300</v>
      </c>
      <c r="W36"/>
    </row>
    <row r="37" spans="1:25" s="15" customFormat="1" ht="13.15" customHeight="1" x14ac:dyDescent="0.25">
      <c r="A37" s="2">
        <v>2022</v>
      </c>
      <c r="B37" s="44" t="s">
        <v>483</v>
      </c>
      <c r="C37" s="44" t="s">
        <v>1021</v>
      </c>
      <c r="D37" s="44" t="s">
        <v>484</v>
      </c>
      <c r="E37" s="44" t="s">
        <v>485</v>
      </c>
      <c r="F37" s="44" t="s">
        <v>486</v>
      </c>
      <c r="G37" s="9">
        <f>SUMIFS('Raw Data'!G$3:G$641,'Raw Data'!$B$3:$B$641,$B37,'Raw Data'!$D$3:$D$641,$E37)</f>
        <v>600</v>
      </c>
      <c r="H37" s="9">
        <f>SUMIFS('Raw Data'!H$3:H$641,'Raw Data'!$B$3:$B$641,$B37,'Raw Data'!$D$3:$D$641,$E37)</f>
        <v>0</v>
      </c>
      <c r="I37" s="9">
        <f>SUMIFS('Raw Data'!I$3:I$641,'Raw Data'!$B$3:$B$641,$B37,'Raw Data'!$D$3:$D$641,$E37)</f>
        <v>0</v>
      </c>
      <c r="J37" s="10">
        <f t="shared" si="0"/>
        <v>0</v>
      </c>
      <c r="K37" s="11">
        <f t="shared" si="1"/>
        <v>600</v>
      </c>
      <c r="L37" s="10">
        <f t="shared" si="2"/>
        <v>350</v>
      </c>
      <c r="M37" s="11">
        <f t="shared" si="3"/>
        <v>350</v>
      </c>
      <c r="N37" s="43">
        <v>1</v>
      </c>
      <c r="O37" s="12">
        <v>2620</v>
      </c>
      <c r="P37" s="13">
        <v>0</v>
      </c>
      <c r="Q37" s="43">
        <v>0</v>
      </c>
      <c r="R37" s="43">
        <v>0</v>
      </c>
      <c r="S37" s="13">
        <v>0</v>
      </c>
      <c r="T37" s="42">
        <v>411</v>
      </c>
      <c r="U37" s="2">
        <v>400</v>
      </c>
      <c r="V37" s="6"/>
      <c r="W37"/>
      <c r="X37" s="6"/>
    </row>
    <row r="38" spans="1:25" ht="13.15" customHeight="1" x14ac:dyDescent="0.25">
      <c r="A38" s="2">
        <v>2022</v>
      </c>
      <c r="B38" s="14" t="s">
        <v>483</v>
      </c>
      <c r="C38" s="2" t="s">
        <v>1021</v>
      </c>
      <c r="D38" s="2" t="s">
        <v>759</v>
      </c>
      <c r="E38" s="2" t="s">
        <v>487</v>
      </c>
      <c r="F38" s="2" t="s">
        <v>488</v>
      </c>
      <c r="G38" s="9">
        <f>SUMIFS('Raw Data'!G$3:G$641,'Raw Data'!$B$3:$B$641,$B38,'Raw Data'!$D$3:$D$641,$E38)</f>
        <v>500</v>
      </c>
      <c r="H38" s="9">
        <f>SUMIFS('Raw Data'!H$3:H$641,'Raw Data'!$B$3:$B$641,$B38,'Raw Data'!$D$3:$D$641,$E38)</f>
        <v>0</v>
      </c>
      <c r="I38" s="9">
        <f>SUMIFS('Raw Data'!I$3:I$641,'Raw Data'!$B$3:$B$641,$B38,'Raw Data'!$D$3:$D$641,$E38)</f>
        <v>0</v>
      </c>
      <c r="J38" s="10">
        <f t="shared" si="0"/>
        <v>0</v>
      </c>
      <c r="K38" s="11">
        <f t="shared" si="1"/>
        <v>500</v>
      </c>
      <c r="L38" s="10">
        <f t="shared" si="2"/>
        <v>291.66666666666663</v>
      </c>
      <c r="M38" s="11">
        <f t="shared" si="3"/>
        <v>291.66666666666663</v>
      </c>
      <c r="N38" s="43">
        <v>1</v>
      </c>
      <c r="O38" s="12">
        <v>2620</v>
      </c>
      <c r="P38" s="13">
        <v>0</v>
      </c>
      <c r="Q38" s="43">
        <v>0</v>
      </c>
      <c r="R38" s="43">
        <v>0</v>
      </c>
      <c r="S38" s="13">
        <v>0</v>
      </c>
      <c r="T38" s="42" t="s">
        <v>487</v>
      </c>
      <c r="U38" s="2">
        <v>400</v>
      </c>
      <c r="W38"/>
    </row>
    <row r="39" spans="1:25" s="15" customFormat="1" ht="13.15" customHeight="1" x14ac:dyDescent="0.25">
      <c r="A39" s="2">
        <v>2022</v>
      </c>
      <c r="B39" s="14" t="s">
        <v>483</v>
      </c>
      <c r="C39" s="2" t="s">
        <v>1021</v>
      </c>
      <c r="D39" s="2" t="s">
        <v>759</v>
      </c>
      <c r="E39" s="2" t="s">
        <v>489</v>
      </c>
      <c r="F39" s="2" t="s">
        <v>490</v>
      </c>
      <c r="G39" s="9">
        <f>SUMIFS('Raw Data'!G$3:G$641,'Raw Data'!$B$3:$B$641,$B39,'Raw Data'!$D$3:$D$641,$E39)</f>
        <v>12481.36</v>
      </c>
      <c r="H39" s="9">
        <f>SUMIFS('Raw Data'!H$3:H$641,'Raw Data'!$B$3:$B$641,$B39,'Raw Data'!$D$3:$D$641,$E39)</f>
        <v>14310.54</v>
      </c>
      <c r="I39" s="9">
        <f>SUMIFS('Raw Data'!I$3:I$641,'Raw Data'!$B$3:$B$641,$B39,'Raw Data'!$D$3:$D$641,$E39)</f>
        <v>0</v>
      </c>
      <c r="J39" s="10">
        <f t="shared" si="0"/>
        <v>14310.54</v>
      </c>
      <c r="K39" s="11">
        <f t="shared" si="1"/>
        <v>-1829.1800000000003</v>
      </c>
      <c r="L39" s="10">
        <f t="shared" si="2"/>
        <v>7280.793333333334</v>
      </c>
      <c r="M39" s="11">
        <f t="shared" si="3"/>
        <v>-7029.7466666666669</v>
      </c>
      <c r="N39" s="43">
        <v>1</v>
      </c>
      <c r="O39" s="12">
        <v>2620</v>
      </c>
      <c r="P39" s="13">
        <v>0</v>
      </c>
      <c r="Q39" s="43">
        <v>0</v>
      </c>
      <c r="R39" s="43">
        <v>0</v>
      </c>
      <c r="S39" s="13">
        <v>0</v>
      </c>
      <c r="T39" s="42" t="s">
        <v>489</v>
      </c>
      <c r="U39" s="2">
        <v>400</v>
      </c>
      <c r="V39" s="6"/>
      <c r="W39"/>
      <c r="X39" s="6"/>
    </row>
    <row r="40" spans="1:25" s="15" customFormat="1" ht="13.15" customHeight="1" x14ac:dyDescent="0.25">
      <c r="A40" s="2">
        <v>2022</v>
      </c>
      <c r="B40" s="14" t="s">
        <v>483</v>
      </c>
      <c r="C40" s="2" t="s">
        <v>1021</v>
      </c>
      <c r="D40" s="2" t="s">
        <v>759</v>
      </c>
      <c r="E40" s="2" t="s">
        <v>35</v>
      </c>
      <c r="F40" s="2" t="s">
        <v>36</v>
      </c>
      <c r="G40" s="9">
        <f>SUMIFS('Raw Data'!G$3:G$641,'Raw Data'!$B$3:$B$641,$B40,'Raw Data'!$D$3:$D$641,$E40)</f>
        <v>30600</v>
      </c>
      <c r="H40" s="9">
        <f>SUMIFS('Raw Data'!H$3:H$641,'Raw Data'!$B$3:$B$641,$B40,'Raw Data'!$D$3:$D$641,$E40)</f>
        <v>582</v>
      </c>
      <c r="I40" s="9">
        <f>SUMIFS('Raw Data'!I$3:I$641,'Raw Data'!$B$3:$B$641,$B40,'Raw Data'!$D$3:$D$641,$E40)</f>
        <v>0</v>
      </c>
      <c r="J40" s="10">
        <f t="shared" si="0"/>
        <v>582</v>
      </c>
      <c r="K40" s="11">
        <f t="shared" si="1"/>
        <v>30018</v>
      </c>
      <c r="L40" s="10">
        <f t="shared" si="2"/>
        <v>17850</v>
      </c>
      <c r="M40" s="11">
        <f t="shared" si="3"/>
        <v>17268</v>
      </c>
      <c r="N40" s="43">
        <v>1</v>
      </c>
      <c r="O40" s="12">
        <v>2620</v>
      </c>
      <c r="P40" s="13">
        <v>0</v>
      </c>
      <c r="Q40" s="43">
        <v>0</v>
      </c>
      <c r="R40" s="43">
        <v>0</v>
      </c>
      <c r="S40" s="13">
        <v>0</v>
      </c>
      <c r="T40" s="42" t="s">
        <v>35</v>
      </c>
      <c r="U40" s="2">
        <v>400</v>
      </c>
      <c r="V40" s="6"/>
      <c r="W40"/>
      <c r="X40" s="6"/>
    </row>
    <row r="41" spans="1:25" s="15" customFormat="1" ht="13.15" customHeight="1" x14ac:dyDescent="0.25">
      <c r="A41" s="2">
        <v>2022</v>
      </c>
      <c r="B41" s="14" t="s">
        <v>483</v>
      </c>
      <c r="C41" s="2" t="s">
        <v>1021</v>
      </c>
      <c r="D41" s="2" t="s">
        <v>759</v>
      </c>
      <c r="E41" s="2" t="s">
        <v>37</v>
      </c>
      <c r="F41" s="2" t="s">
        <v>38</v>
      </c>
      <c r="G41" s="9">
        <f>SUMIFS('Raw Data'!G$3:G$641,'Raw Data'!$B$3:$B$641,$B41,'Raw Data'!$D$3:$D$641,$E41)</f>
        <v>0</v>
      </c>
      <c r="H41" s="9">
        <f>SUMIFS('Raw Data'!H$3:H$641,'Raw Data'!$B$3:$B$641,$B41,'Raw Data'!$D$3:$D$641,$E41)</f>
        <v>0</v>
      </c>
      <c r="I41" s="9">
        <f>SUMIFS('Raw Data'!I$3:I$641,'Raw Data'!$B$3:$B$641,$B41,'Raw Data'!$D$3:$D$641,$E41)</f>
        <v>0</v>
      </c>
      <c r="J41" s="10">
        <f t="shared" si="0"/>
        <v>0</v>
      </c>
      <c r="K41" s="11">
        <f t="shared" si="1"/>
        <v>0</v>
      </c>
      <c r="L41" s="10">
        <f t="shared" si="2"/>
        <v>0</v>
      </c>
      <c r="M41" s="11">
        <f t="shared" si="3"/>
        <v>0</v>
      </c>
      <c r="N41" s="43">
        <v>1</v>
      </c>
      <c r="O41" s="12">
        <v>2620</v>
      </c>
      <c r="P41" s="13">
        <v>0</v>
      </c>
      <c r="Q41" s="43">
        <v>0</v>
      </c>
      <c r="R41" s="43">
        <v>0</v>
      </c>
      <c r="S41" s="13">
        <v>0</v>
      </c>
      <c r="T41" s="42" t="s">
        <v>37</v>
      </c>
      <c r="U41" s="2">
        <v>400</v>
      </c>
      <c r="V41" s="6"/>
      <c r="W41"/>
      <c r="X41" s="6"/>
    </row>
    <row r="42" spans="1:25" s="15" customFormat="1" ht="13.15" customHeight="1" x14ac:dyDescent="0.25">
      <c r="A42" s="2">
        <v>2022</v>
      </c>
      <c r="B42" s="44" t="s">
        <v>483</v>
      </c>
      <c r="C42" s="2" t="s">
        <v>1021</v>
      </c>
      <c r="D42" s="44" t="s">
        <v>484</v>
      </c>
      <c r="E42" s="44" t="s">
        <v>857</v>
      </c>
      <c r="F42" s="44" t="s">
        <v>858</v>
      </c>
      <c r="G42" s="9">
        <f>SUMIFS('Raw Data'!G$3:G$641,'Raw Data'!$B$3:$B$641,$B42,'Raw Data'!$D$3:$D$641,$E42)</f>
        <v>2000</v>
      </c>
      <c r="H42" s="9">
        <f>SUMIFS('Raw Data'!H$3:H$641,'Raw Data'!$B$3:$B$641,$B42,'Raw Data'!$D$3:$D$641,$E42)</f>
        <v>0</v>
      </c>
      <c r="I42" s="9">
        <f>SUMIFS('Raw Data'!I$3:I$641,'Raw Data'!$B$3:$B$641,$B42,'Raw Data'!$D$3:$D$641,$E42)</f>
        <v>0</v>
      </c>
      <c r="J42" s="10">
        <f t="shared" si="0"/>
        <v>0</v>
      </c>
      <c r="K42" s="11">
        <f t="shared" si="1"/>
        <v>2000</v>
      </c>
      <c r="L42" s="10">
        <f t="shared" si="2"/>
        <v>1166.6666666666665</v>
      </c>
      <c r="M42" s="11">
        <f t="shared" si="3"/>
        <v>1166.6666666666665</v>
      </c>
      <c r="N42" s="43">
        <v>1</v>
      </c>
      <c r="O42" s="12">
        <v>2620</v>
      </c>
      <c r="P42" s="13">
        <v>0</v>
      </c>
      <c r="Q42" s="43">
        <v>0</v>
      </c>
      <c r="R42" s="43">
        <v>0</v>
      </c>
      <c r="S42" s="13">
        <v>0</v>
      </c>
      <c r="T42" s="42">
        <v>490</v>
      </c>
      <c r="U42" s="2">
        <v>400</v>
      </c>
      <c r="V42" s="6"/>
      <c r="W42"/>
      <c r="X42" s="6"/>
    </row>
    <row r="43" spans="1:25" s="15" customFormat="1" ht="13.15" customHeight="1" x14ac:dyDescent="0.25">
      <c r="A43" s="2">
        <v>2022</v>
      </c>
      <c r="B43" s="14" t="s">
        <v>483</v>
      </c>
      <c r="C43" s="2" t="s">
        <v>1021</v>
      </c>
      <c r="D43" s="2" t="s">
        <v>759</v>
      </c>
      <c r="E43" s="2" t="s">
        <v>491</v>
      </c>
      <c r="F43" s="2" t="s">
        <v>492</v>
      </c>
      <c r="G43" s="9">
        <f>SUMIFS('Raw Data'!G$3:G$641,'Raw Data'!$B$3:$B$641,$B43,'Raw Data'!$D$3:$D$641,$E43)</f>
        <v>0</v>
      </c>
      <c r="H43" s="9">
        <f>SUMIFS('Raw Data'!H$3:H$641,'Raw Data'!$B$3:$B$641,$B43,'Raw Data'!$D$3:$D$641,$E43)</f>
        <v>0</v>
      </c>
      <c r="I43" s="9">
        <f>SUMIFS('Raw Data'!I$3:I$641,'Raw Data'!$B$3:$B$641,$B43,'Raw Data'!$D$3:$D$641,$E43)</f>
        <v>0</v>
      </c>
      <c r="J43" s="10">
        <f t="shared" si="0"/>
        <v>0</v>
      </c>
      <c r="K43" s="11">
        <f t="shared" si="1"/>
        <v>0</v>
      </c>
      <c r="L43" s="10">
        <f t="shared" si="2"/>
        <v>0</v>
      </c>
      <c r="M43" s="11">
        <f t="shared" si="3"/>
        <v>0</v>
      </c>
      <c r="N43" s="43">
        <v>1</v>
      </c>
      <c r="O43" s="12">
        <v>2620</v>
      </c>
      <c r="P43" s="13">
        <v>0</v>
      </c>
      <c r="Q43" s="43">
        <v>0</v>
      </c>
      <c r="R43" s="43">
        <v>0</v>
      </c>
      <c r="S43" s="13">
        <v>0</v>
      </c>
      <c r="T43" s="42" t="s">
        <v>491</v>
      </c>
      <c r="U43" s="2">
        <v>400</v>
      </c>
      <c r="V43" s="6"/>
      <c r="W43"/>
      <c r="X43" s="6"/>
    </row>
    <row r="44" spans="1:25" s="15" customFormat="1" ht="13.15" customHeight="1" x14ac:dyDescent="0.25">
      <c r="A44" s="2">
        <v>2022</v>
      </c>
      <c r="B44" s="14" t="s">
        <v>483</v>
      </c>
      <c r="C44" s="2" t="s">
        <v>1021</v>
      </c>
      <c r="D44" s="2" t="s">
        <v>759</v>
      </c>
      <c r="E44" s="2" t="s">
        <v>13</v>
      </c>
      <c r="F44" s="2" t="s">
        <v>14</v>
      </c>
      <c r="G44" s="9">
        <f>SUMIFS('Raw Data'!G$3:G$641,'Raw Data'!$B$3:$B$641,$B44,'Raw Data'!$D$3:$D$641,$E44)</f>
        <v>79600</v>
      </c>
      <c r="H44" s="9">
        <f>SUMIFS('Raw Data'!H$3:H$641,'Raw Data'!$B$3:$B$641,$B44,'Raw Data'!$D$3:$D$641,$E44)</f>
        <v>51740.59</v>
      </c>
      <c r="I44" s="9">
        <f>SUMIFS('Raw Data'!I$3:I$641,'Raw Data'!$B$3:$B$641,$B44,'Raw Data'!$D$3:$D$641,$E44)</f>
        <v>7336.5</v>
      </c>
      <c r="J44" s="10">
        <f t="shared" si="0"/>
        <v>59077.09</v>
      </c>
      <c r="K44" s="11">
        <f t="shared" si="1"/>
        <v>20522.910000000003</v>
      </c>
      <c r="L44" s="10">
        <f t="shared" si="2"/>
        <v>46433.333333333328</v>
      </c>
      <c r="M44" s="11">
        <f t="shared" si="3"/>
        <v>-12643.756666666668</v>
      </c>
      <c r="N44" s="43">
        <v>1</v>
      </c>
      <c r="O44" s="12">
        <v>2620</v>
      </c>
      <c r="P44" s="13">
        <v>0</v>
      </c>
      <c r="Q44" s="43">
        <v>0</v>
      </c>
      <c r="R44" s="43">
        <v>0</v>
      </c>
      <c r="S44" s="13">
        <v>0</v>
      </c>
      <c r="T44" s="42" t="s">
        <v>13</v>
      </c>
      <c r="U44" s="2">
        <v>600</v>
      </c>
      <c r="V44" s="69"/>
      <c r="W44"/>
      <c r="X44" s="6"/>
    </row>
    <row r="45" spans="1:25" s="15" customFormat="1" ht="13.15" customHeight="1" x14ac:dyDescent="0.25">
      <c r="A45" s="2">
        <v>2022</v>
      </c>
      <c r="B45" s="14" t="s">
        <v>483</v>
      </c>
      <c r="C45" s="2" t="s">
        <v>1021</v>
      </c>
      <c r="D45" s="2" t="s">
        <v>759</v>
      </c>
      <c r="E45" s="2" t="s">
        <v>398</v>
      </c>
      <c r="F45" s="2" t="s">
        <v>399</v>
      </c>
      <c r="G45" s="9">
        <f>SUMIFS('Raw Data'!G$3:G$641,'Raw Data'!$B$3:$B$641,$B45,'Raw Data'!$D$3:$D$641,$E45)</f>
        <v>0</v>
      </c>
      <c r="H45" s="9">
        <f>SUMIFS('Raw Data'!H$3:H$641,'Raw Data'!$B$3:$B$641,$B45,'Raw Data'!$D$3:$D$641,$E45)</f>
        <v>0</v>
      </c>
      <c r="I45" s="9">
        <f>SUMIFS('Raw Data'!I$3:I$641,'Raw Data'!$B$3:$B$641,$B45,'Raw Data'!$D$3:$D$641,$E45)</f>
        <v>0</v>
      </c>
      <c r="J45" s="10">
        <f t="shared" si="0"/>
        <v>0</v>
      </c>
      <c r="K45" s="11">
        <f t="shared" si="1"/>
        <v>0</v>
      </c>
      <c r="L45" s="10">
        <f t="shared" si="2"/>
        <v>0</v>
      </c>
      <c r="M45" s="11">
        <f t="shared" si="3"/>
        <v>0</v>
      </c>
      <c r="N45" s="43">
        <v>1</v>
      </c>
      <c r="O45" s="12">
        <v>2620</v>
      </c>
      <c r="P45" s="13">
        <v>0</v>
      </c>
      <c r="Q45" s="43">
        <v>0</v>
      </c>
      <c r="R45" s="43">
        <v>0</v>
      </c>
      <c r="S45" s="13">
        <v>0</v>
      </c>
      <c r="T45" s="42" t="s">
        <v>398</v>
      </c>
      <c r="U45" s="2">
        <v>600</v>
      </c>
      <c r="V45"/>
      <c r="W45"/>
      <c r="X45" s="6"/>
    </row>
    <row r="46" spans="1:25" s="15" customFormat="1" ht="13.15" customHeight="1" x14ac:dyDescent="0.25">
      <c r="A46" s="2">
        <v>2022</v>
      </c>
      <c r="B46" s="14" t="s">
        <v>483</v>
      </c>
      <c r="C46" s="2" t="s">
        <v>1021</v>
      </c>
      <c r="D46" s="2" t="s">
        <v>759</v>
      </c>
      <c r="E46" s="2" t="s">
        <v>400</v>
      </c>
      <c r="F46" s="2" t="s">
        <v>401</v>
      </c>
      <c r="G46" s="9">
        <f>SUMIFS('Raw Data'!G$3:G$641,'Raw Data'!$B$3:$B$641,$B46,'Raw Data'!$D$3:$D$641,$E46)</f>
        <v>0</v>
      </c>
      <c r="H46" s="9">
        <f>SUMIFS('Raw Data'!H$3:H$641,'Raw Data'!$B$3:$B$641,$B46,'Raw Data'!$D$3:$D$641,$E46)</f>
        <v>0</v>
      </c>
      <c r="I46" s="9">
        <f>SUMIFS('Raw Data'!I$3:I$641,'Raw Data'!$B$3:$B$641,$B46,'Raw Data'!$D$3:$D$641,$E46)</f>
        <v>0</v>
      </c>
      <c r="J46" s="10">
        <f t="shared" si="0"/>
        <v>0</v>
      </c>
      <c r="K46" s="11">
        <f t="shared" si="1"/>
        <v>0</v>
      </c>
      <c r="L46" s="10">
        <f t="shared" si="2"/>
        <v>0</v>
      </c>
      <c r="M46" s="11">
        <f t="shared" si="3"/>
        <v>0</v>
      </c>
      <c r="N46" s="43">
        <v>1</v>
      </c>
      <c r="O46" s="12">
        <v>2620</v>
      </c>
      <c r="P46" s="13">
        <v>0</v>
      </c>
      <c r="Q46" s="43">
        <v>0</v>
      </c>
      <c r="R46" s="43">
        <v>0</v>
      </c>
      <c r="S46" s="13">
        <v>0</v>
      </c>
      <c r="T46" s="42" t="s">
        <v>400</v>
      </c>
      <c r="U46" s="2">
        <v>600</v>
      </c>
      <c r="V46"/>
      <c r="W46"/>
      <c r="X46" s="6"/>
    </row>
    <row r="47" spans="1:25" s="15" customFormat="1" ht="13.15" customHeight="1" x14ac:dyDescent="0.25">
      <c r="A47" s="2">
        <v>2022</v>
      </c>
      <c r="B47" s="14" t="s">
        <v>483</v>
      </c>
      <c r="C47" s="2" t="s">
        <v>1021</v>
      </c>
      <c r="D47" s="2" t="s">
        <v>759</v>
      </c>
      <c r="E47" s="2" t="s">
        <v>501</v>
      </c>
      <c r="F47" s="2" t="s">
        <v>502</v>
      </c>
      <c r="G47" s="9">
        <f>SUMIFS('Raw Data'!G$3:G$641,'Raw Data'!$B$3:$B$641,$B47,'Raw Data'!$D$3:$D$641,$E47)</f>
        <v>26000</v>
      </c>
      <c r="H47" s="9">
        <f>SUMIFS('Raw Data'!H$3:H$641,'Raw Data'!$B$3:$B$641,$B47,'Raw Data'!$D$3:$D$641,$E47)</f>
        <v>17684.77</v>
      </c>
      <c r="I47" s="9">
        <f>SUMIFS('Raw Data'!I$3:I$641,'Raw Data'!$B$3:$B$641,$B47,'Raw Data'!$D$3:$D$641,$E47)</f>
        <v>0</v>
      </c>
      <c r="J47" s="10">
        <f t="shared" si="0"/>
        <v>17684.77</v>
      </c>
      <c r="K47" s="11">
        <f t="shared" si="1"/>
        <v>8315.23</v>
      </c>
      <c r="L47" s="10">
        <f t="shared" si="2"/>
        <v>15166.666666666666</v>
      </c>
      <c r="M47" s="11">
        <f t="shared" si="3"/>
        <v>-2518.1033333333344</v>
      </c>
      <c r="N47" s="43">
        <v>1</v>
      </c>
      <c r="O47" s="12">
        <v>2620</v>
      </c>
      <c r="P47" s="13">
        <v>0</v>
      </c>
      <c r="Q47" s="43">
        <v>0</v>
      </c>
      <c r="R47" s="43">
        <v>0</v>
      </c>
      <c r="S47" s="13">
        <v>0</v>
      </c>
      <c r="T47" s="42" t="s">
        <v>501</v>
      </c>
      <c r="U47" s="2">
        <v>600</v>
      </c>
      <c r="V47" s="6"/>
      <c r="W47"/>
      <c r="X47" s="6"/>
    </row>
    <row r="48" spans="1:25" s="15" customFormat="1" ht="13.15" customHeight="1" x14ac:dyDescent="0.25">
      <c r="A48" s="2">
        <v>2022</v>
      </c>
      <c r="B48" s="14" t="s">
        <v>483</v>
      </c>
      <c r="C48" s="2" t="s">
        <v>1021</v>
      </c>
      <c r="D48" s="2" t="s">
        <v>484</v>
      </c>
      <c r="E48" s="2" t="s">
        <v>100</v>
      </c>
      <c r="F48" s="2" t="s">
        <v>101</v>
      </c>
      <c r="G48" s="9">
        <f>SUMIFS('Raw Data'!G$3:G$641,'Raw Data'!$B$3:$B$641,$B48,'Raw Data'!$D$3:$D$641,$E48)</f>
        <v>58200</v>
      </c>
      <c r="H48" s="9">
        <f>SUMIFS('Raw Data'!H$3:H$641,'Raw Data'!$B$3:$B$641,$B48,'Raw Data'!$D$3:$D$641,$E48)</f>
        <v>67038</v>
      </c>
      <c r="I48" s="9">
        <f>SUMIFS('Raw Data'!I$3:I$641,'Raw Data'!$B$3:$B$641,$B48,'Raw Data'!$D$3:$D$641,$E48)</f>
        <v>0</v>
      </c>
      <c r="J48" s="10">
        <f t="shared" si="0"/>
        <v>67038</v>
      </c>
      <c r="K48" s="11">
        <f t="shared" si="1"/>
        <v>-8838</v>
      </c>
      <c r="L48" s="10">
        <f t="shared" si="2"/>
        <v>33950</v>
      </c>
      <c r="M48" s="11">
        <f t="shared" si="3"/>
        <v>-33088</v>
      </c>
      <c r="N48" s="43">
        <v>1</v>
      </c>
      <c r="O48" s="12">
        <v>2620</v>
      </c>
      <c r="P48" s="13">
        <v>0</v>
      </c>
      <c r="Q48" s="43">
        <v>0</v>
      </c>
      <c r="R48" s="43">
        <v>0</v>
      </c>
      <c r="S48" s="13">
        <v>0</v>
      </c>
      <c r="T48" s="42" t="s">
        <v>100</v>
      </c>
      <c r="U48" s="2">
        <v>700</v>
      </c>
      <c r="W48"/>
      <c r="X48" s="6"/>
    </row>
    <row r="49" spans="1:24" s="15" customFormat="1" ht="13.15" customHeight="1" x14ac:dyDescent="0.25">
      <c r="A49" s="2">
        <v>2022</v>
      </c>
      <c r="B49" s="14" t="s">
        <v>483</v>
      </c>
      <c r="C49" s="2" t="s">
        <v>1021</v>
      </c>
      <c r="D49" s="2" t="s">
        <v>759</v>
      </c>
      <c r="E49" s="2" t="s">
        <v>53</v>
      </c>
      <c r="F49" s="2" t="s">
        <v>54</v>
      </c>
      <c r="G49" s="9">
        <f>SUMIFS('Raw Data'!G$3:G$641,'Raw Data'!$B$3:$B$641,$B49,'Raw Data'!$D$3:$D$641,$E49)</f>
        <v>4100</v>
      </c>
      <c r="H49" s="9">
        <f>SUMIFS('Raw Data'!H$3:H$641,'Raw Data'!$B$3:$B$641,$B49,'Raw Data'!$D$3:$D$641,$E49)</f>
        <v>45</v>
      </c>
      <c r="I49" s="9">
        <f>SUMIFS('Raw Data'!I$3:I$641,'Raw Data'!$B$3:$B$641,$B49,'Raw Data'!$D$3:$D$641,$E49)</f>
        <v>0</v>
      </c>
      <c r="J49" s="10">
        <f t="shared" si="0"/>
        <v>45</v>
      </c>
      <c r="K49" s="11">
        <f t="shared" si="1"/>
        <v>4055</v>
      </c>
      <c r="L49" s="10">
        <f t="shared" si="2"/>
        <v>2391.666666666667</v>
      </c>
      <c r="M49" s="11">
        <f t="shared" si="3"/>
        <v>2346.666666666667</v>
      </c>
      <c r="N49" s="43">
        <v>1</v>
      </c>
      <c r="O49" s="12">
        <v>2620</v>
      </c>
      <c r="P49" s="13">
        <v>0</v>
      </c>
      <c r="Q49" s="43">
        <v>0</v>
      </c>
      <c r="R49" s="43">
        <v>0</v>
      </c>
      <c r="S49" s="13">
        <v>0</v>
      </c>
      <c r="T49" s="42" t="s">
        <v>53</v>
      </c>
      <c r="U49" s="2">
        <v>800</v>
      </c>
      <c r="V49" s="6"/>
      <c r="W49"/>
      <c r="X49" s="6"/>
    </row>
    <row r="50" spans="1:24" s="15" customFormat="1" ht="13.15" customHeight="1" x14ac:dyDescent="0.25">
      <c r="A50" s="2">
        <v>2022</v>
      </c>
      <c r="B50" s="14" t="s">
        <v>503</v>
      </c>
      <c r="C50" s="2" t="s">
        <v>1021</v>
      </c>
      <c r="D50" s="2" t="s">
        <v>763</v>
      </c>
      <c r="E50" s="2" t="s">
        <v>27</v>
      </c>
      <c r="F50" s="2" t="s">
        <v>28</v>
      </c>
      <c r="G50" s="9">
        <f>SUMIFS('Raw Data'!G$3:G$641,'Raw Data'!$B$3:$B$641,$B50,'Raw Data'!$D$3:$D$641,$E50)</f>
        <v>0</v>
      </c>
      <c r="H50" s="9">
        <f>SUMIFS('Raw Data'!H$3:H$641,'Raw Data'!$B$3:$B$641,$B50,'Raw Data'!$D$3:$D$641,$E50)</f>
        <v>0</v>
      </c>
      <c r="I50" s="9">
        <f>SUMIFS('Raw Data'!I$3:I$641,'Raw Data'!$B$3:$B$641,$B50,'Raw Data'!$D$3:$D$641,$E50)</f>
        <v>0</v>
      </c>
      <c r="J50" s="10">
        <f t="shared" si="0"/>
        <v>0</v>
      </c>
      <c r="K50" s="11">
        <f t="shared" si="1"/>
        <v>0</v>
      </c>
      <c r="L50" s="10">
        <f t="shared" si="2"/>
        <v>0</v>
      </c>
      <c r="M50" s="11">
        <f t="shared" si="3"/>
        <v>0</v>
      </c>
      <c r="N50" s="43">
        <v>1</v>
      </c>
      <c r="O50" s="12">
        <v>2620</v>
      </c>
      <c r="P50" s="13">
        <v>0</v>
      </c>
      <c r="Q50" s="43">
        <v>0</v>
      </c>
      <c r="R50" s="43">
        <v>35</v>
      </c>
      <c r="S50" s="13">
        <v>0</v>
      </c>
      <c r="T50" s="42" t="s">
        <v>27</v>
      </c>
      <c r="U50" s="2">
        <v>300</v>
      </c>
      <c r="W50"/>
      <c r="X50" s="6"/>
    </row>
    <row r="51" spans="1:24" s="15" customFormat="1" ht="13.15" customHeight="1" x14ac:dyDescent="0.25">
      <c r="A51" s="2">
        <v>2022</v>
      </c>
      <c r="B51" s="44" t="s">
        <v>503</v>
      </c>
      <c r="C51" s="2" t="s">
        <v>1021</v>
      </c>
      <c r="D51" s="44" t="s">
        <v>504</v>
      </c>
      <c r="E51" s="44" t="s">
        <v>505</v>
      </c>
      <c r="F51" s="44" t="s">
        <v>506</v>
      </c>
      <c r="G51" s="9">
        <f>SUMIFS('Raw Data'!G$3:G$641,'Raw Data'!$B$3:$B$641,$B51,'Raw Data'!$D$3:$D$641,$E51)</f>
        <v>6700</v>
      </c>
      <c r="H51" s="9">
        <f>SUMIFS('Raw Data'!H$3:H$641,'Raw Data'!$B$3:$B$641,$B51,'Raw Data'!$D$3:$D$641,$E51)</f>
        <v>0</v>
      </c>
      <c r="I51" s="9">
        <f>SUMIFS('Raw Data'!I$3:I$641,'Raw Data'!$B$3:$B$641,$B51,'Raw Data'!$D$3:$D$641,$E51)</f>
        <v>0</v>
      </c>
      <c r="J51" s="10">
        <f t="shared" si="0"/>
        <v>0</v>
      </c>
      <c r="K51" s="11">
        <f t="shared" si="1"/>
        <v>6700</v>
      </c>
      <c r="L51" s="10">
        <f t="shared" si="2"/>
        <v>3908.3333333333335</v>
      </c>
      <c r="M51" s="11">
        <f t="shared" si="3"/>
        <v>3908.3333333333335</v>
      </c>
      <c r="N51" s="43">
        <v>1</v>
      </c>
      <c r="O51" s="12">
        <v>2620</v>
      </c>
      <c r="P51" s="13">
        <v>0</v>
      </c>
      <c r="Q51" s="43">
        <v>0</v>
      </c>
      <c r="R51" s="43">
        <v>35</v>
      </c>
      <c r="S51" s="13">
        <v>0</v>
      </c>
      <c r="T51" s="42">
        <v>350</v>
      </c>
      <c r="U51" s="2">
        <v>300</v>
      </c>
      <c r="V51" s="6"/>
      <c r="W51"/>
      <c r="X51" s="6"/>
    </row>
    <row r="52" spans="1:24" s="15" customFormat="1" ht="13.15" customHeight="1" x14ac:dyDescent="0.25">
      <c r="A52" s="2">
        <v>2022</v>
      </c>
      <c r="B52" s="44" t="s">
        <v>503</v>
      </c>
      <c r="C52" s="44" t="s">
        <v>1021</v>
      </c>
      <c r="D52" s="44" t="s">
        <v>504</v>
      </c>
      <c r="E52" s="44" t="s">
        <v>485</v>
      </c>
      <c r="F52" s="44" t="s">
        <v>486</v>
      </c>
      <c r="G52" s="9">
        <f>SUMIFS('Raw Data'!G$3:G$641,'Raw Data'!$B$3:$B$641,$B52,'Raw Data'!$D$3:$D$641,$E52)</f>
        <v>4000</v>
      </c>
      <c r="H52" s="9">
        <f>SUMIFS('Raw Data'!H$3:H$641,'Raw Data'!$B$3:$B$641,$B52,'Raw Data'!$D$3:$D$641,$E52)</f>
        <v>2913.4</v>
      </c>
      <c r="I52" s="9">
        <f>SUMIFS('Raw Data'!I$3:I$641,'Raw Data'!$B$3:$B$641,$B52,'Raw Data'!$D$3:$D$641,$E52)</f>
        <v>0</v>
      </c>
      <c r="J52" s="10">
        <f t="shared" si="0"/>
        <v>2913.4</v>
      </c>
      <c r="K52" s="11">
        <f t="shared" si="1"/>
        <v>1086.5999999999999</v>
      </c>
      <c r="L52" s="10">
        <f t="shared" si="2"/>
        <v>2333.333333333333</v>
      </c>
      <c r="M52" s="11">
        <f t="shared" si="3"/>
        <v>-580.06666666666706</v>
      </c>
      <c r="N52" s="43">
        <v>1</v>
      </c>
      <c r="O52" s="12">
        <v>2620</v>
      </c>
      <c r="P52" s="13">
        <v>0</v>
      </c>
      <c r="Q52" s="43">
        <v>0</v>
      </c>
      <c r="R52" s="43">
        <v>35</v>
      </c>
      <c r="S52" s="13">
        <v>0</v>
      </c>
      <c r="T52" s="42">
        <v>411</v>
      </c>
      <c r="U52" s="2">
        <v>400</v>
      </c>
      <c r="V52" s="6"/>
      <c r="W52"/>
      <c r="X52" s="6"/>
    </row>
    <row r="53" spans="1:24" customFormat="1" ht="13.35" customHeight="1" x14ac:dyDescent="0.25">
      <c r="A53" s="2">
        <v>2022</v>
      </c>
      <c r="B53" s="14" t="s">
        <v>503</v>
      </c>
      <c r="C53" s="2" t="s">
        <v>1021</v>
      </c>
      <c r="D53" s="2" t="s">
        <v>763</v>
      </c>
      <c r="E53" s="2" t="s">
        <v>487</v>
      </c>
      <c r="F53" s="2" t="s">
        <v>488</v>
      </c>
      <c r="G53" s="9">
        <f>SUMIFS('Raw Data'!G$3:G$641,'Raw Data'!$B$3:$B$641,$B53,'Raw Data'!$D$3:$D$641,$E53)</f>
        <v>6600</v>
      </c>
      <c r="H53" s="9">
        <f>SUMIFS('Raw Data'!H$3:H$641,'Raw Data'!$B$3:$B$641,$B53,'Raw Data'!$D$3:$D$641,$E53)</f>
        <v>2357.98</v>
      </c>
      <c r="I53" s="9">
        <f>SUMIFS('Raw Data'!I$3:I$641,'Raw Data'!$B$3:$B$641,$B53,'Raw Data'!$D$3:$D$641,$E53)</f>
        <v>0</v>
      </c>
      <c r="J53" s="10">
        <f t="shared" si="0"/>
        <v>2357.98</v>
      </c>
      <c r="K53" s="11">
        <f t="shared" si="1"/>
        <v>4242.0200000000004</v>
      </c>
      <c r="L53" s="10">
        <f t="shared" si="2"/>
        <v>3850</v>
      </c>
      <c r="M53" s="11">
        <f t="shared" si="3"/>
        <v>1492.02</v>
      </c>
      <c r="N53" s="43">
        <v>1</v>
      </c>
      <c r="O53" s="12">
        <v>2620</v>
      </c>
      <c r="P53" s="13">
        <v>0</v>
      </c>
      <c r="Q53" s="43">
        <v>0</v>
      </c>
      <c r="R53" s="43">
        <v>35</v>
      </c>
      <c r="S53" s="13">
        <v>0</v>
      </c>
      <c r="T53" s="42" t="s">
        <v>487</v>
      </c>
      <c r="U53" s="2">
        <v>400</v>
      </c>
      <c r="V53" s="6"/>
      <c r="X53" s="6"/>
    </row>
    <row r="54" spans="1:24" customFormat="1" ht="13.35" customHeight="1" x14ac:dyDescent="0.25">
      <c r="A54" s="2">
        <v>2022</v>
      </c>
      <c r="B54" s="14" t="s">
        <v>503</v>
      </c>
      <c r="C54" s="2" t="s">
        <v>1021</v>
      </c>
      <c r="D54" s="2" t="s">
        <v>763</v>
      </c>
      <c r="E54" s="2" t="s">
        <v>489</v>
      </c>
      <c r="F54" s="2" t="s">
        <v>490</v>
      </c>
      <c r="G54" s="9">
        <f>SUMIFS('Raw Data'!G$3:G$641,'Raw Data'!$B$3:$B$641,$B54,'Raw Data'!$D$3:$D$641,$E54)</f>
        <v>5300</v>
      </c>
      <c r="H54" s="9">
        <f>SUMIFS('Raw Data'!H$3:H$641,'Raw Data'!$B$3:$B$641,$B54,'Raw Data'!$D$3:$D$641,$E54)</f>
        <v>529.91999999999996</v>
      </c>
      <c r="I54" s="9">
        <f>SUMIFS('Raw Data'!I$3:I$641,'Raw Data'!$B$3:$B$641,$B54,'Raw Data'!$D$3:$D$641,$E54)</f>
        <v>0</v>
      </c>
      <c r="J54" s="10">
        <f t="shared" si="0"/>
        <v>529.91999999999996</v>
      </c>
      <c r="K54" s="11">
        <f t="shared" si="1"/>
        <v>4770.08</v>
      </c>
      <c r="L54" s="10">
        <f t="shared" si="2"/>
        <v>3091.666666666667</v>
      </c>
      <c r="M54" s="11">
        <f t="shared" si="3"/>
        <v>2561.7466666666669</v>
      </c>
      <c r="N54" s="43">
        <v>1</v>
      </c>
      <c r="O54" s="12">
        <v>2620</v>
      </c>
      <c r="P54" s="13">
        <v>0</v>
      </c>
      <c r="Q54" s="43">
        <v>0</v>
      </c>
      <c r="R54" s="43">
        <v>35</v>
      </c>
      <c r="S54" s="13">
        <v>0</v>
      </c>
      <c r="T54" s="42" t="s">
        <v>489</v>
      </c>
      <c r="U54" s="2">
        <v>400</v>
      </c>
      <c r="V54" s="6"/>
      <c r="X54" s="6"/>
    </row>
    <row r="55" spans="1:24" s="15" customFormat="1" ht="13.15" customHeight="1" x14ac:dyDescent="0.25">
      <c r="A55" s="2">
        <v>2022</v>
      </c>
      <c r="B55" s="14" t="s">
        <v>503</v>
      </c>
      <c r="C55" s="2" t="s">
        <v>1021</v>
      </c>
      <c r="D55" s="2" t="s">
        <v>763</v>
      </c>
      <c r="E55" s="2" t="s">
        <v>37</v>
      </c>
      <c r="F55" s="2" t="s">
        <v>38</v>
      </c>
      <c r="G55" s="9">
        <f>SUMIFS('Raw Data'!G$3:G$641,'Raw Data'!$B$3:$B$641,$B55,'Raw Data'!$D$3:$D$641,$E55)</f>
        <v>0</v>
      </c>
      <c r="H55" s="9">
        <f>SUMIFS('Raw Data'!H$3:H$641,'Raw Data'!$B$3:$B$641,$B55,'Raw Data'!$D$3:$D$641,$E55)</f>
        <v>0</v>
      </c>
      <c r="I55" s="9">
        <f>SUMIFS('Raw Data'!I$3:I$641,'Raw Data'!$B$3:$B$641,$B55,'Raw Data'!$D$3:$D$641,$E55)</f>
        <v>0</v>
      </c>
      <c r="J55" s="10">
        <f t="shared" si="0"/>
        <v>0</v>
      </c>
      <c r="K55" s="11">
        <f t="shared" si="1"/>
        <v>0</v>
      </c>
      <c r="L55" s="10">
        <f t="shared" si="2"/>
        <v>0</v>
      </c>
      <c r="M55" s="11">
        <f t="shared" si="3"/>
        <v>0</v>
      </c>
      <c r="N55" s="43">
        <v>1</v>
      </c>
      <c r="O55" s="12">
        <v>2620</v>
      </c>
      <c r="P55" s="13">
        <v>0</v>
      </c>
      <c r="Q55" s="43">
        <v>0</v>
      </c>
      <c r="R55" s="43">
        <v>35</v>
      </c>
      <c r="S55" s="13">
        <v>0</v>
      </c>
      <c r="T55" s="42" t="s">
        <v>37</v>
      </c>
      <c r="U55" s="2">
        <v>400</v>
      </c>
      <c r="V55" s="6"/>
      <c r="W55"/>
      <c r="X55" s="6"/>
    </row>
    <row r="56" spans="1:24" s="15" customFormat="1" ht="13.15" customHeight="1" x14ac:dyDescent="0.25">
      <c r="A56" s="2">
        <v>2022</v>
      </c>
      <c r="B56" s="14" t="s">
        <v>503</v>
      </c>
      <c r="C56" s="2" t="s">
        <v>1021</v>
      </c>
      <c r="D56" s="2" t="s">
        <v>763</v>
      </c>
      <c r="E56" s="2" t="s">
        <v>194</v>
      </c>
      <c r="F56" s="2" t="s">
        <v>195</v>
      </c>
      <c r="G56" s="9">
        <f>SUMIFS('Raw Data'!G$3:G$641,'Raw Data'!$B$3:$B$641,$B56,'Raw Data'!$D$3:$D$641,$E56)</f>
        <v>5000</v>
      </c>
      <c r="H56" s="9">
        <f>SUMIFS('Raw Data'!H$3:H$641,'Raw Data'!$B$3:$B$641,$B56,'Raw Data'!$D$3:$D$641,$E56)</f>
        <v>0</v>
      </c>
      <c r="I56" s="9">
        <f>SUMIFS('Raw Data'!I$3:I$641,'Raw Data'!$B$3:$B$641,$B56,'Raw Data'!$D$3:$D$641,$E56)</f>
        <v>0</v>
      </c>
      <c r="J56" s="10">
        <f t="shared" si="0"/>
        <v>0</v>
      </c>
      <c r="K56" s="11">
        <f t="shared" si="1"/>
        <v>5000</v>
      </c>
      <c r="L56" s="10">
        <f t="shared" si="2"/>
        <v>2916.666666666667</v>
      </c>
      <c r="M56" s="11">
        <f t="shared" si="3"/>
        <v>2916.666666666667</v>
      </c>
      <c r="N56" s="43">
        <v>1</v>
      </c>
      <c r="O56" s="12">
        <v>2620</v>
      </c>
      <c r="P56" s="13">
        <v>0</v>
      </c>
      <c r="Q56" s="43">
        <v>0</v>
      </c>
      <c r="R56" s="43">
        <v>35</v>
      </c>
      <c r="S56" s="13">
        <v>0</v>
      </c>
      <c r="T56" s="42" t="s">
        <v>194</v>
      </c>
      <c r="U56" s="2">
        <v>400</v>
      </c>
      <c r="V56" s="6"/>
      <c r="W56"/>
      <c r="X56" s="6"/>
    </row>
    <row r="57" spans="1:24" s="15" customFormat="1" ht="13.15" customHeight="1" x14ac:dyDescent="0.25">
      <c r="A57" s="2">
        <v>2022</v>
      </c>
      <c r="B57" s="44" t="s">
        <v>503</v>
      </c>
      <c r="C57" s="2" t="s">
        <v>1021</v>
      </c>
      <c r="D57" s="44" t="s">
        <v>504</v>
      </c>
      <c r="E57" s="44" t="s">
        <v>98</v>
      </c>
      <c r="F57" s="44" t="s">
        <v>99</v>
      </c>
      <c r="G57" s="9">
        <f>SUMIFS('Raw Data'!G$3:G$641,'Raw Data'!$B$3:$B$641,$B57,'Raw Data'!$D$3:$D$641,$E57)</f>
        <v>500</v>
      </c>
      <c r="H57" s="9">
        <f>SUMIFS('Raw Data'!H$3:H$641,'Raw Data'!$B$3:$B$641,$B57,'Raw Data'!$D$3:$D$641,$E57)</f>
        <v>0</v>
      </c>
      <c r="I57" s="9">
        <f>SUMIFS('Raw Data'!I$3:I$641,'Raw Data'!$B$3:$B$641,$B57,'Raw Data'!$D$3:$D$641,$E57)</f>
        <v>0</v>
      </c>
      <c r="J57" s="10">
        <f t="shared" si="0"/>
        <v>0</v>
      </c>
      <c r="K57" s="11">
        <f t="shared" si="1"/>
        <v>500</v>
      </c>
      <c r="L57" s="10">
        <f t="shared" si="2"/>
        <v>291.66666666666663</v>
      </c>
      <c r="M57" s="11">
        <f t="shared" si="3"/>
        <v>291.66666666666663</v>
      </c>
      <c r="N57" s="43">
        <v>1</v>
      </c>
      <c r="O57" s="12">
        <v>2620</v>
      </c>
      <c r="P57" s="13">
        <v>0</v>
      </c>
      <c r="Q57" s="43">
        <v>0</v>
      </c>
      <c r="R57" s="43">
        <v>35</v>
      </c>
      <c r="S57" s="13">
        <v>0</v>
      </c>
      <c r="T57" s="42" t="s">
        <v>98</v>
      </c>
      <c r="U57" s="2">
        <v>400</v>
      </c>
      <c r="V57" s="6"/>
      <c r="W57"/>
      <c r="X57" s="6"/>
    </row>
    <row r="58" spans="1:24" s="15" customFormat="1" ht="13.15" customHeight="1" x14ac:dyDescent="0.25">
      <c r="A58" s="2">
        <v>2022</v>
      </c>
      <c r="B58" s="14" t="s">
        <v>503</v>
      </c>
      <c r="C58" s="2" t="s">
        <v>1021</v>
      </c>
      <c r="D58" s="2" t="s">
        <v>504</v>
      </c>
      <c r="E58" s="2" t="s">
        <v>169</v>
      </c>
      <c r="F58" s="2" t="s">
        <v>170</v>
      </c>
      <c r="G58" s="9">
        <f>SUMIFS('Raw Data'!G$3:G$641,'Raw Data'!$B$3:$B$641,$B58,'Raw Data'!$D$3:$D$641,$E58)</f>
        <v>6000</v>
      </c>
      <c r="H58" s="9">
        <f>SUMIFS('Raw Data'!H$3:H$641,'Raw Data'!$B$3:$B$641,$B58,'Raw Data'!$D$3:$D$641,$E58)</f>
        <v>3011.26</v>
      </c>
      <c r="I58" s="9">
        <f>SUMIFS('Raw Data'!I$3:I$641,'Raw Data'!$B$3:$B$641,$B58,'Raw Data'!$D$3:$D$641,$E58)</f>
        <v>0</v>
      </c>
      <c r="J58" s="10">
        <f t="shared" si="0"/>
        <v>3011.26</v>
      </c>
      <c r="K58" s="11">
        <f t="shared" si="1"/>
        <v>2988.74</v>
      </c>
      <c r="L58" s="10">
        <f t="shared" si="2"/>
        <v>3500</v>
      </c>
      <c r="M58" s="11">
        <f t="shared" si="3"/>
        <v>488.73999999999978</v>
      </c>
      <c r="N58" s="43">
        <v>1</v>
      </c>
      <c r="O58" s="12">
        <v>2620</v>
      </c>
      <c r="P58" s="13">
        <v>0</v>
      </c>
      <c r="Q58" s="43">
        <v>0</v>
      </c>
      <c r="R58" s="43">
        <v>35</v>
      </c>
      <c r="S58" s="13">
        <v>0</v>
      </c>
      <c r="T58" s="42" t="s">
        <v>169</v>
      </c>
      <c r="U58" s="2">
        <v>500</v>
      </c>
      <c r="V58" s="6"/>
      <c r="W58"/>
      <c r="X58" s="6"/>
    </row>
    <row r="59" spans="1:24" s="15" customFormat="1" ht="13.15" customHeight="1" x14ac:dyDescent="0.25">
      <c r="A59" s="2">
        <v>2022</v>
      </c>
      <c r="B59" s="14" t="s">
        <v>503</v>
      </c>
      <c r="C59" s="2" t="s">
        <v>1021</v>
      </c>
      <c r="D59" s="2" t="s">
        <v>763</v>
      </c>
      <c r="E59" s="2" t="s">
        <v>72</v>
      </c>
      <c r="F59" s="2" t="s">
        <v>73</v>
      </c>
      <c r="G59" s="9">
        <f>SUMIFS('Raw Data'!G$3:G$641,'Raw Data'!$B$3:$B$641,$B59,'Raw Data'!$D$3:$D$641,$E59)</f>
        <v>2700</v>
      </c>
      <c r="H59" s="9">
        <f>SUMIFS('Raw Data'!H$3:H$641,'Raw Data'!$B$3:$B$641,$B59,'Raw Data'!$D$3:$D$641,$E59)</f>
        <v>1799.19</v>
      </c>
      <c r="I59" s="9">
        <f>SUMIFS('Raw Data'!I$3:I$641,'Raw Data'!$B$3:$B$641,$B59,'Raw Data'!$D$3:$D$641,$E59)</f>
        <v>0</v>
      </c>
      <c r="J59" s="10">
        <f t="shared" si="0"/>
        <v>1799.19</v>
      </c>
      <c r="K59" s="11">
        <f t="shared" si="1"/>
        <v>900.81</v>
      </c>
      <c r="L59" s="10">
        <f t="shared" si="2"/>
        <v>1575</v>
      </c>
      <c r="M59" s="11">
        <f t="shared" si="3"/>
        <v>-224.19000000000005</v>
      </c>
      <c r="N59" s="43">
        <v>1</v>
      </c>
      <c r="O59" s="12">
        <v>2620</v>
      </c>
      <c r="P59" s="13">
        <v>0</v>
      </c>
      <c r="Q59" s="43">
        <v>0</v>
      </c>
      <c r="R59" s="43">
        <v>35</v>
      </c>
      <c r="S59" s="13">
        <v>0</v>
      </c>
      <c r="T59" s="42" t="s">
        <v>72</v>
      </c>
      <c r="U59" s="2">
        <v>500</v>
      </c>
      <c r="V59" s="6"/>
      <c r="W59"/>
      <c r="X59" s="6"/>
    </row>
    <row r="60" spans="1:24" s="15" customFormat="1" ht="13.15" customHeight="1" x14ac:dyDescent="0.25">
      <c r="A60" s="2">
        <v>2022</v>
      </c>
      <c r="B60" s="14" t="s">
        <v>503</v>
      </c>
      <c r="C60" s="2" t="s">
        <v>1021</v>
      </c>
      <c r="D60" s="2" t="s">
        <v>763</v>
      </c>
      <c r="E60" s="2" t="s">
        <v>19</v>
      </c>
      <c r="F60" s="2" t="s">
        <v>752</v>
      </c>
      <c r="G60" s="9">
        <f>SUMIFS('Raw Data'!G$3:G$641,'Raw Data'!$B$3:$B$641,$B60,'Raw Data'!$D$3:$D$641,$E60)</f>
        <v>4000</v>
      </c>
      <c r="H60" s="9">
        <f>SUMIFS('Raw Data'!H$3:H$641,'Raw Data'!$B$3:$B$641,$B60,'Raw Data'!$D$3:$D$641,$E60)</f>
        <v>486.82</v>
      </c>
      <c r="I60" s="9">
        <f>SUMIFS('Raw Data'!I$3:I$641,'Raw Data'!$B$3:$B$641,$B60,'Raw Data'!$D$3:$D$641,$E60)</f>
        <v>0</v>
      </c>
      <c r="J60" s="10">
        <f t="shared" si="0"/>
        <v>486.82</v>
      </c>
      <c r="K60" s="11">
        <f t="shared" si="1"/>
        <v>3513.18</v>
      </c>
      <c r="L60" s="10">
        <f t="shared" si="2"/>
        <v>2333.333333333333</v>
      </c>
      <c r="M60" s="11">
        <f t="shared" si="3"/>
        <v>1846.5133333333331</v>
      </c>
      <c r="N60" s="43">
        <v>1</v>
      </c>
      <c r="O60" s="12">
        <v>2620</v>
      </c>
      <c r="P60" s="13">
        <v>0</v>
      </c>
      <c r="Q60" s="43">
        <v>0</v>
      </c>
      <c r="R60" s="43">
        <v>35</v>
      </c>
      <c r="S60" s="13">
        <v>0</v>
      </c>
      <c r="T60" s="42" t="s">
        <v>19</v>
      </c>
      <c r="U60" s="2">
        <v>500</v>
      </c>
      <c r="V60" s="6"/>
      <c r="W60"/>
      <c r="X60" s="6"/>
    </row>
    <row r="61" spans="1:24" s="15" customFormat="1" ht="13.15" customHeight="1" x14ac:dyDescent="0.25">
      <c r="A61" s="2">
        <v>2022</v>
      </c>
      <c r="B61" s="14" t="s">
        <v>503</v>
      </c>
      <c r="C61" s="2" t="s">
        <v>1021</v>
      </c>
      <c r="D61" s="2" t="s">
        <v>763</v>
      </c>
      <c r="E61" s="2" t="s">
        <v>13</v>
      </c>
      <c r="F61" s="2" t="s">
        <v>14</v>
      </c>
      <c r="G61" s="9">
        <f>SUMIFS('Raw Data'!G$3:G$641,'Raw Data'!$B$3:$B$641,$B61,'Raw Data'!$D$3:$D$641,$E61)</f>
        <v>15300</v>
      </c>
      <c r="H61" s="9">
        <f>SUMIFS('Raw Data'!H$3:H$641,'Raw Data'!$B$3:$B$641,$B61,'Raw Data'!$D$3:$D$641,$E61)</f>
        <v>13821.46</v>
      </c>
      <c r="I61" s="9">
        <f>SUMIFS('Raw Data'!I$3:I$641,'Raw Data'!$B$3:$B$641,$B61,'Raw Data'!$D$3:$D$641,$E61)</f>
        <v>0</v>
      </c>
      <c r="J61" s="10">
        <f t="shared" si="0"/>
        <v>13821.46</v>
      </c>
      <c r="K61" s="11">
        <f t="shared" si="1"/>
        <v>1478.5400000000009</v>
      </c>
      <c r="L61" s="10">
        <f t="shared" si="2"/>
        <v>8925</v>
      </c>
      <c r="M61" s="11">
        <f t="shared" si="3"/>
        <v>-4896.4599999999991</v>
      </c>
      <c r="N61" s="43">
        <v>1</v>
      </c>
      <c r="O61" s="12">
        <v>2620</v>
      </c>
      <c r="P61" s="13">
        <v>0</v>
      </c>
      <c r="Q61" s="43">
        <v>0</v>
      </c>
      <c r="R61" s="43">
        <v>35</v>
      </c>
      <c r="S61" s="13">
        <v>0</v>
      </c>
      <c r="T61" s="42" t="s">
        <v>13</v>
      </c>
      <c r="U61" s="2">
        <v>600</v>
      </c>
      <c r="V61" s="69"/>
      <c r="W61"/>
      <c r="X61" s="6"/>
    </row>
    <row r="62" spans="1:24" s="15" customFormat="1" ht="13.15" customHeight="1" x14ac:dyDescent="0.25">
      <c r="A62" s="2">
        <v>2022</v>
      </c>
      <c r="B62" s="44" t="s">
        <v>503</v>
      </c>
      <c r="C62" s="2" t="s">
        <v>1021</v>
      </c>
      <c r="D62" s="44" t="s">
        <v>504</v>
      </c>
      <c r="E62" s="44" t="s">
        <v>499</v>
      </c>
      <c r="F62" s="44" t="s">
        <v>500</v>
      </c>
      <c r="G62" s="9">
        <f>SUMIFS('Raw Data'!G$3:G$641,'Raw Data'!$B$3:$B$641,$B62,'Raw Data'!$D$3:$D$641,$E62)</f>
        <v>10700</v>
      </c>
      <c r="H62" s="9">
        <f>SUMIFS('Raw Data'!H$3:H$641,'Raw Data'!$B$3:$B$641,$B62,'Raw Data'!$D$3:$D$641,$E62)</f>
        <v>4276.38</v>
      </c>
      <c r="I62" s="9">
        <f>SUMIFS('Raw Data'!I$3:I$641,'Raw Data'!$B$3:$B$641,$B62,'Raw Data'!$D$3:$D$641,$E62)</f>
        <v>0</v>
      </c>
      <c r="J62" s="10">
        <f t="shared" si="0"/>
        <v>4276.38</v>
      </c>
      <c r="K62" s="11">
        <f t="shared" si="1"/>
        <v>6423.62</v>
      </c>
      <c r="L62" s="10">
        <f t="shared" si="2"/>
        <v>6241.6666666666661</v>
      </c>
      <c r="M62" s="11">
        <f t="shared" si="3"/>
        <v>1965.286666666666</v>
      </c>
      <c r="N62" s="43">
        <v>1</v>
      </c>
      <c r="O62" s="12">
        <v>2620</v>
      </c>
      <c r="P62" s="13">
        <v>0</v>
      </c>
      <c r="Q62" s="43">
        <v>0</v>
      </c>
      <c r="R62" s="43">
        <v>35</v>
      </c>
      <c r="S62" s="47">
        <v>0</v>
      </c>
      <c r="T62" s="44" t="s">
        <v>499</v>
      </c>
      <c r="U62" s="2">
        <v>600</v>
      </c>
      <c r="V62" s="6"/>
      <c r="W62"/>
      <c r="X62" s="6"/>
    </row>
    <row r="63" spans="1:24" s="15" customFormat="1" ht="13.15" customHeight="1" x14ac:dyDescent="0.25">
      <c r="A63" s="2">
        <v>2022</v>
      </c>
      <c r="B63" s="44" t="s">
        <v>503</v>
      </c>
      <c r="C63" s="2" t="s">
        <v>1021</v>
      </c>
      <c r="D63" s="44" t="s">
        <v>504</v>
      </c>
      <c r="E63" s="44" t="s">
        <v>512</v>
      </c>
      <c r="F63" s="44" t="s">
        <v>513</v>
      </c>
      <c r="G63" s="9">
        <f>SUMIFS('Raw Data'!G$3:G$641,'Raw Data'!$B$3:$B$641,$B63,'Raw Data'!$D$3:$D$641,$E63)</f>
        <v>24000</v>
      </c>
      <c r="H63" s="9">
        <f>SUMIFS('Raw Data'!H$3:H$641,'Raw Data'!$B$3:$B$641,$B63,'Raw Data'!$D$3:$D$641,$E63)</f>
        <v>14923.72</v>
      </c>
      <c r="I63" s="9">
        <f>SUMIFS('Raw Data'!I$3:I$641,'Raw Data'!$B$3:$B$641,$B63,'Raw Data'!$D$3:$D$641,$E63)</f>
        <v>0</v>
      </c>
      <c r="J63" s="10">
        <f t="shared" si="0"/>
        <v>14923.72</v>
      </c>
      <c r="K63" s="11">
        <f t="shared" si="1"/>
        <v>9076.2800000000007</v>
      </c>
      <c r="L63" s="10">
        <f t="shared" si="2"/>
        <v>14000</v>
      </c>
      <c r="M63" s="11">
        <f t="shared" si="3"/>
        <v>-923.71999999999935</v>
      </c>
      <c r="N63" s="43">
        <v>1</v>
      </c>
      <c r="O63" s="12">
        <v>2620</v>
      </c>
      <c r="P63" s="13">
        <v>0</v>
      </c>
      <c r="Q63" s="43">
        <v>0</v>
      </c>
      <c r="R63" s="43">
        <v>35</v>
      </c>
      <c r="S63" s="47">
        <v>0</v>
      </c>
      <c r="T63" s="44" t="s">
        <v>512</v>
      </c>
      <c r="U63" s="2">
        <v>600</v>
      </c>
      <c r="V63" s="6"/>
      <c r="W63"/>
      <c r="X63" s="6"/>
    </row>
    <row r="64" spans="1:24" s="15" customFormat="1" ht="13.15" customHeight="1" x14ac:dyDescent="0.25">
      <c r="A64" s="2">
        <v>2022</v>
      </c>
      <c r="B64" s="14" t="s">
        <v>503</v>
      </c>
      <c r="C64" s="2" t="s">
        <v>1021</v>
      </c>
      <c r="D64" s="2" t="s">
        <v>763</v>
      </c>
      <c r="E64" s="2" t="s">
        <v>53</v>
      </c>
      <c r="F64" s="2" t="s">
        <v>54</v>
      </c>
      <c r="G64" s="9">
        <f>SUMIFS('Raw Data'!G$3:G$641,'Raw Data'!$B$3:$B$641,$B64,'Raw Data'!$D$3:$D$641,$E64)</f>
        <v>500</v>
      </c>
      <c r="H64" s="9">
        <f>SUMIFS('Raw Data'!H$3:H$641,'Raw Data'!$B$3:$B$641,$B64,'Raw Data'!$D$3:$D$641,$E64)</f>
        <v>0</v>
      </c>
      <c r="I64" s="9">
        <f>SUMIFS('Raw Data'!I$3:I$641,'Raw Data'!$B$3:$B$641,$B64,'Raw Data'!$D$3:$D$641,$E64)</f>
        <v>0</v>
      </c>
      <c r="J64" s="10">
        <f t="shared" si="0"/>
        <v>0</v>
      </c>
      <c r="K64" s="11">
        <f t="shared" si="1"/>
        <v>500</v>
      </c>
      <c r="L64" s="10">
        <f t="shared" si="2"/>
        <v>291.66666666666663</v>
      </c>
      <c r="M64" s="11">
        <f t="shared" si="3"/>
        <v>291.66666666666663</v>
      </c>
      <c r="N64" s="43">
        <v>1</v>
      </c>
      <c r="O64" s="12">
        <v>2620</v>
      </c>
      <c r="P64" s="13">
        <v>0</v>
      </c>
      <c r="Q64" s="43">
        <v>0</v>
      </c>
      <c r="R64" s="43">
        <v>35</v>
      </c>
      <c r="S64" s="13">
        <v>0</v>
      </c>
      <c r="T64" s="42" t="s">
        <v>53</v>
      </c>
      <c r="U64" s="2">
        <v>800</v>
      </c>
      <c r="W64"/>
      <c r="X64" s="6"/>
    </row>
    <row r="65" spans="1:24" s="15" customFormat="1" ht="13.15" customHeight="1" x14ac:dyDescent="0.25">
      <c r="A65" s="2">
        <v>2022</v>
      </c>
      <c r="B65" s="44" t="s">
        <v>507</v>
      </c>
      <c r="C65" s="44" t="s">
        <v>1021</v>
      </c>
      <c r="D65" s="44" t="s">
        <v>484</v>
      </c>
      <c r="E65" s="44" t="s">
        <v>489</v>
      </c>
      <c r="F65" s="44" t="s">
        <v>490</v>
      </c>
      <c r="G65" s="9">
        <f>SUMIFS('Raw Data'!G$3:G$641,'Raw Data'!$B$3:$B$641,$B65,'Raw Data'!$D$3:$D$641,$E65)</f>
        <v>23000</v>
      </c>
      <c r="H65" s="9">
        <f>SUMIFS('Raw Data'!H$3:H$641,'Raw Data'!$B$3:$B$641,$B65,'Raw Data'!$D$3:$D$641,$E65)</f>
        <v>0</v>
      </c>
      <c r="I65" s="9">
        <f>SUMIFS('Raw Data'!I$3:I$641,'Raw Data'!$B$3:$B$641,$B65,'Raw Data'!$D$3:$D$641,$E65)</f>
        <v>0</v>
      </c>
      <c r="J65" s="10">
        <f t="shared" si="0"/>
        <v>0</v>
      </c>
      <c r="K65" s="11">
        <f t="shared" si="1"/>
        <v>23000</v>
      </c>
      <c r="L65" s="10">
        <f t="shared" si="2"/>
        <v>13416.666666666668</v>
      </c>
      <c r="M65" s="11">
        <f t="shared" si="3"/>
        <v>13416.666666666668</v>
      </c>
      <c r="N65" s="43">
        <v>1</v>
      </c>
      <c r="O65" s="12">
        <v>2620</v>
      </c>
      <c r="P65" s="13">
        <v>0</v>
      </c>
      <c r="Q65" s="43">
        <v>0</v>
      </c>
      <c r="R65" s="43">
        <v>42</v>
      </c>
      <c r="S65" s="13">
        <v>0</v>
      </c>
      <c r="T65" s="42">
        <v>431</v>
      </c>
      <c r="U65" s="2">
        <v>400</v>
      </c>
      <c r="V65" s="6"/>
      <c r="W65"/>
      <c r="X65" s="6"/>
    </row>
    <row r="66" spans="1:24" ht="13.15" customHeight="1" x14ac:dyDescent="0.25">
      <c r="A66" s="2">
        <v>2022</v>
      </c>
      <c r="B66" s="14" t="s">
        <v>507</v>
      </c>
      <c r="C66" s="2" t="s">
        <v>1021</v>
      </c>
      <c r="D66" s="2" t="s">
        <v>782</v>
      </c>
      <c r="E66" s="2" t="s">
        <v>13</v>
      </c>
      <c r="F66" s="2" t="s">
        <v>14</v>
      </c>
      <c r="G66" s="9">
        <f>SUMIFS('Raw Data'!G$3:G$641,'Raw Data'!$B$3:$B$641,$B66,'Raw Data'!$D$3:$D$641,$E66)</f>
        <v>8100</v>
      </c>
      <c r="H66" s="9">
        <f>SUMIFS('Raw Data'!H$3:H$641,'Raw Data'!$B$3:$B$641,$B66,'Raw Data'!$D$3:$D$641,$E66)</f>
        <v>7351.45</v>
      </c>
      <c r="I66" s="9">
        <f>SUMIFS('Raw Data'!I$3:I$641,'Raw Data'!$B$3:$B$641,$B66,'Raw Data'!$D$3:$D$641,$E66)</f>
        <v>3341.07</v>
      </c>
      <c r="J66" s="10">
        <f t="shared" si="0"/>
        <v>10692.52</v>
      </c>
      <c r="K66" s="11">
        <f t="shared" si="1"/>
        <v>-2592.5200000000004</v>
      </c>
      <c r="L66" s="10">
        <f t="shared" si="2"/>
        <v>4725</v>
      </c>
      <c r="M66" s="11">
        <f t="shared" si="3"/>
        <v>-5967.52</v>
      </c>
      <c r="N66" s="46">
        <v>1</v>
      </c>
      <c r="O66" s="2">
        <v>2620</v>
      </c>
      <c r="P66" s="47">
        <v>0</v>
      </c>
      <c r="Q66" s="46">
        <v>0</v>
      </c>
      <c r="R66" s="46">
        <v>42</v>
      </c>
      <c r="S66" s="47">
        <v>0</v>
      </c>
      <c r="T66" s="44" t="s">
        <v>13</v>
      </c>
      <c r="U66" s="2">
        <v>600</v>
      </c>
      <c r="V66" s="69"/>
      <c r="W66"/>
    </row>
    <row r="67" spans="1:24" ht="13.15" customHeight="1" x14ac:dyDescent="0.25">
      <c r="A67" s="2">
        <v>2022</v>
      </c>
      <c r="B67" s="14" t="s">
        <v>508</v>
      </c>
      <c r="C67" s="2" t="s">
        <v>1021</v>
      </c>
      <c r="D67" s="2" t="s">
        <v>765</v>
      </c>
      <c r="E67" s="2" t="s">
        <v>485</v>
      </c>
      <c r="F67" s="2" t="s">
        <v>486</v>
      </c>
      <c r="G67" s="9">
        <f>SUMIFS('Raw Data'!G$3:G$641,'Raw Data'!$B$3:$B$641,$B67,'Raw Data'!$D$3:$D$641,$E67)</f>
        <v>4200</v>
      </c>
      <c r="H67" s="9">
        <f>SUMIFS('Raw Data'!H$3:H$641,'Raw Data'!$B$3:$B$641,$B67,'Raw Data'!$D$3:$D$641,$E67)</f>
        <v>1254.17</v>
      </c>
      <c r="I67" s="9">
        <f>SUMIFS('Raw Data'!I$3:I$641,'Raw Data'!$B$3:$B$641,$B67,'Raw Data'!$D$3:$D$641,$E67)</f>
        <v>0</v>
      </c>
      <c r="J67" s="10">
        <f t="shared" si="0"/>
        <v>1254.17</v>
      </c>
      <c r="K67" s="11">
        <f t="shared" si="1"/>
        <v>2945.83</v>
      </c>
      <c r="L67" s="10">
        <f t="shared" si="2"/>
        <v>2450</v>
      </c>
      <c r="M67" s="11">
        <f t="shared" si="3"/>
        <v>1195.83</v>
      </c>
      <c r="N67" s="43">
        <v>1</v>
      </c>
      <c r="O67" s="12">
        <v>2620</v>
      </c>
      <c r="P67" s="13">
        <v>0</v>
      </c>
      <c r="Q67" s="43">
        <v>0</v>
      </c>
      <c r="R67" s="43">
        <v>60</v>
      </c>
      <c r="S67" s="13">
        <v>0</v>
      </c>
      <c r="T67" s="42" t="s">
        <v>485</v>
      </c>
      <c r="U67" s="2">
        <v>400</v>
      </c>
      <c r="W67"/>
    </row>
    <row r="68" spans="1:24" ht="13.15" customHeight="1" x14ac:dyDescent="0.25">
      <c r="A68" s="2">
        <v>2022</v>
      </c>
      <c r="B68" s="14" t="s">
        <v>508</v>
      </c>
      <c r="C68" s="2" t="s">
        <v>1021</v>
      </c>
      <c r="D68" s="2" t="s">
        <v>765</v>
      </c>
      <c r="E68" s="2" t="s">
        <v>510</v>
      </c>
      <c r="F68" s="2" t="s">
        <v>511</v>
      </c>
      <c r="G68" s="9">
        <f>SUMIFS('Raw Data'!G$3:G$641,'Raw Data'!$B$3:$B$641,$B68,'Raw Data'!$D$3:$D$641,$E68)</f>
        <v>0</v>
      </c>
      <c r="H68" s="9">
        <f>SUMIFS('Raw Data'!H$3:H$641,'Raw Data'!$B$3:$B$641,$B68,'Raw Data'!$D$3:$D$641,$E68)</f>
        <v>0</v>
      </c>
      <c r="I68" s="9">
        <f>SUMIFS('Raw Data'!I$3:I$641,'Raw Data'!$B$3:$B$641,$B68,'Raw Data'!$D$3:$D$641,$E68)</f>
        <v>0</v>
      </c>
      <c r="J68" s="10">
        <f t="shared" ref="J68:J131" si="4">+H68+I68</f>
        <v>0</v>
      </c>
      <c r="K68" s="11">
        <f t="shared" ref="K68:K131" si="5">+G68-J68</f>
        <v>0</v>
      </c>
      <c r="L68" s="10">
        <f t="shared" ref="L68:L131" si="6">+G68/12*$L$1</f>
        <v>0</v>
      </c>
      <c r="M68" s="11">
        <f t="shared" ref="M68:M131" si="7">+L68-J68</f>
        <v>0</v>
      </c>
      <c r="N68" s="43">
        <v>1</v>
      </c>
      <c r="O68" s="12">
        <v>2620</v>
      </c>
      <c r="P68" s="13">
        <v>0</v>
      </c>
      <c r="Q68" s="43">
        <v>0</v>
      </c>
      <c r="R68" s="43">
        <v>60</v>
      </c>
      <c r="S68" s="13">
        <v>0</v>
      </c>
      <c r="T68" s="42" t="s">
        <v>510</v>
      </c>
      <c r="U68" s="2">
        <v>400</v>
      </c>
      <c r="W68"/>
    </row>
    <row r="69" spans="1:24" ht="13.15" customHeight="1" x14ac:dyDescent="0.25">
      <c r="A69" s="2">
        <v>2022</v>
      </c>
      <c r="B69" s="14" t="s">
        <v>508</v>
      </c>
      <c r="C69" s="2" t="s">
        <v>1021</v>
      </c>
      <c r="D69" s="2" t="s">
        <v>765</v>
      </c>
      <c r="E69" s="2" t="s">
        <v>487</v>
      </c>
      <c r="F69" s="2" t="s">
        <v>488</v>
      </c>
      <c r="G69" s="9">
        <f>SUMIFS('Raw Data'!G$3:G$641,'Raw Data'!$B$3:$B$641,$B69,'Raw Data'!$D$3:$D$641,$E69)</f>
        <v>2200</v>
      </c>
      <c r="H69" s="9">
        <f>SUMIFS('Raw Data'!H$3:H$641,'Raw Data'!$B$3:$B$641,$B69,'Raw Data'!$D$3:$D$641,$E69)</f>
        <v>1474.31</v>
      </c>
      <c r="I69" s="9">
        <f>SUMIFS('Raw Data'!I$3:I$641,'Raw Data'!$B$3:$B$641,$B69,'Raw Data'!$D$3:$D$641,$E69)</f>
        <v>0</v>
      </c>
      <c r="J69" s="10">
        <f t="shared" si="4"/>
        <v>1474.31</v>
      </c>
      <c r="K69" s="11">
        <f t="shared" si="5"/>
        <v>725.69</v>
      </c>
      <c r="L69" s="10">
        <f t="shared" si="6"/>
        <v>1283.3333333333335</v>
      </c>
      <c r="M69" s="11">
        <f t="shared" si="7"/>
        <v>-190.97666666666646</v>
      </c>
      <c r="N69" s="43">
        <v>1</v>
      </c>
      <c r="O69" s="12">
        <v>2620</v>
      </c>
      <c r="P69" s="13">
        <v>0</v>
      </c>
      <c r="Q69" s="43">
        <v>0</v>
      </c>
      <c r="R69" s="43">
        <v>60</v>
      </c>
      <c r="S69" s="13">
        <v>0</v>
      </c>
      <c r="T69" s="42" t="s">
        <v>487</v>
      </c>
      <c r="U69" s="2">
        <v>400</v>
      </c>
      <c r="W69"/>
    </row>
    <row r="70" spans="1:24" customFormat="1" ht="13.35" customHeight="1" x14ac:dyDescent="0.25">
      <c r="A70" s="2">
        <v>2022</v>
      </c>
      <c r="B70" s="14" t="s">
        <v>508</v>
      </c>
      <c r="C70" s="2" t="s">
        <v>1021</v>
      </c>
      <c r="D70" s="2" t="s">
        <v>765</v>
      </c>
      <c r="E70" s="2" t="s">
        <v>489</v>
      </c>
      <c r="F70" s="2" t="s">
        <v>490</v>
      </c>
      <c r="G70" s="9">
        <f>SUMIFS('Raw Data'!G$3:G$641,'Raw Data'!$B$3:$B$641,$B70,'Raw Data'!$D$3:$D$641,$E70)</f>
        <v>700</v>
      </c>
      <c r="H70" s="9">
        <f>SUMIFS('Raw Data'!H$3:H$641,'Raw Data'!$B$3:$B$641,$B70,'Raw Data'!$D$3:$D$641,$E70)</f>
        <v>0</v>
      </c>
      <c r="I70" s="9">
        <f>SUMIFS('Raw Data'!I$3:I$641,'Raw Data'!$B$3:$B$641,$B70,'Raw Data'!$D$3:$D$641,$E70)</f>
        <v>0</v>
      </c>
      <c r="J70" s="10">
        <f t="shared" si="4"/>
        <v>0</v>
      </c>
      <c r="K70" s="11">
        <f t="shared" si="5"/>
        <v>700</v>
      </c>
      <c r="L70" s="10">
        <f t="shared" si="6"/>
        <v>408.33333333333337</v>
      </c>
      <c r="M70" s="11">
        <f t="shared" si="7"/>
        <v>408.33333333333337</v>
      </c>
      <c r="N70" s="43">
        <v>1</v>
      </c>
      <c r="O70" s="12">
        <v>2620</v>
      </c>
      <c r="P70" s="13">
        <v>0</v>
      </c>
      <c r="Q70" s="43">
        <v>0</v>
      </c>
      <c r="R70" s="43">
        <v>60</v>
      </c>
      <c r="S70" s="13">
        <v>0</v>
      </c>
      <c r="T70" s="42" t="s">
        <v>489</v>
      </c>
      <c r="U70" s="2">
        <v>400</v>
      </c>
      <c r="V70" s="6"/>
      <c r="X70" s="6"/>
    </row>
    <row r="71" spans="1:24" ht="13.15" customHeight="1" x14ac:dyDescent="0.25">
      <c r="A71" s="2">
        <v>2022</v>
      </c>
      <c r="B71" s="44" t="s">
        <v>508</v>
      </c>
      <c r="C71" s="44" t="s">
        <v>1021</v>
      </c>
      <c r="D71" s="44" t="s">
        <v>509</v>
      </c>
      <c r="E71" s="44" t="s">
        <v>35</v>
      </c>
      <c r="F71" s="44" t="s">
        <v>36</v>
      </c>
      <c r="G71" s="9">
        <f>SUMIFS('Raw Data'!G$3:G$641,'Raw Data'!$B$3:$B$641,$B71,'Raw Data'!$D$3:$D$641,$E71)</f>
        <v>600</v>
      </c>
      <c r="H71" s="9">
        <f>SUMIFS('Raw Data'!H$3:H$641,'Raw Data'!$B$3:$B$641,$B71,'Raw Data'!$D$3:$D$641,$E71)</f>
        <v>0</v>
      </c>
      <c r="I71" s="9">
        <f>SUMIFS('Raw Data'!I$3:I$641,'Raw Data'!$B$3:$B$641,$B71,'Raw Data'!$D$3:$D$641,$E71)</f>
        <v>0</v>
      </c>
      <c r="J71" s="10">
        <f t="shared" si="4"/>
        <v>0</v>
      </c>
      <c r="K71" s="11">
        <f t="shared" si="5"/>
        <v>600</v>
      </c>
      <c r="L71" s="10">
        <f t="shared" si="6"/>
        <v>350</v>
      </c>
      <c r="M71" s="11">
        <f t="shared" si="7"/>
        <v>350</v>
      </c>
      <c r="N71" s="43">
        <v>1</v>
      </c>
      <c r="O71" s="12">
        <v>2620</v>
      </c>
      <c r="P71" s="13">
        <v>0</v>
      </c>
      <c r="Q71" s="43">
        <v>0</v>
      </c>
      <c r="R71" s="43">
        <v>60</v>
      </c>
      <c r="S71" s="13">
        <v>0</v>
      </c>
      <c r="T71" s="42">
        <v>432</v>
      </c>
      <c r="U71" s="2">
        <v>400</v>
      </c>
      <c r="W71"/>
    </row>
    <row r="72" spans="1:24" ht="13.15" customHeight="1" x14ac:dyDescent="0.25">
      <c r="A72" s="2">
        <v>2022</v>
      </c>
      <c r="B72" s="14" t="s">
        <v>508</v>
      </c>
      <c r="C72" s="2" t="s">
        <v>1021</v>
      </c>
      <c r="D72" s="2" t="s">
        <v>765</v>
      </c>
      <c r="E72" s="2" t="s">
        <v>37</v>
      </c>
      <c r="F72" s="2" t="s">
        <v>38</v>
      </c>
      <c r="G72" s="9">
        <f>SUMIFS('Raw Data'!G$3:G$641,'Raw Data'!$B$3:$B$641,$B72,'Raw Data'!$D$3:$D$641,$E72)</f>
        <v>0</v>
      </c>
      <c r="H72" s="9">
        <f>SUMIFS('Raw Data'!H$3:H$641,'Raw Data'!$B$3:$B$641,$B72,'Raw Data'!$D$3:$D$641,$E72)</f>
        <v>0</v>
      </c>
      <c r="I72" s="9">
        <f>SUMIFS('Raw Data'!I$3:I$641,'Raw Data'!$B$3:$B$641,$B72,'Raw Data'!$D$3:$D$641,$E72)</f>
        <v>0</v>
      </c>
      <c r="J72" s="10">
        <f t="shared" si="4"/>
        <v>0</v>
      </c>
      <c r="K72" s="11">
        <f t="shared" si="5"/>
        <v>0</v>
      </c>
      <c r="L72" s="10">
        <f t="shared" si="6"/>
        <v>0</v>
      </c>
      <c r="M72" s="11">
        <f t="shared" si="7"/>
        <v>0</v>
      </c>
      <c r="N72" s="43">
        <v>1</v>
      </c>
      <c r="O72" s="12">
        <v>2620</v>
      </c>
      <c r="P72" s="13">
        <v>0</v>
      </c>
      <c r="Q72" s="43">
        <v>0</v>
      </c>
      <c r="R72" s="43">
        <v>60</v>
      </c>
      <c r="S72" s="13">
        <v>0</v>
      </c>
      <c r="T72" s="42" t="s">
        <v>37</v>
      </c>
      <c r="U72" s="2">
        <v>400</v>
      </c>
      <c r="W72"/>
    </row>
    <row r="73" spans="1:24" ht="13.15" customHeight="1" x14ac:dyDescent="0.25">
      <c r="A73" s="2">
        <v>2022</v>
      </c>
      <c r="B73" s="14" t="s">
        <v>508</v>
      </c>
      <c r="C73" s="2" t="s">
        <v>1021</v>
      </c>
      <c r="D73" s="2" t="s">
        <v>765</v>
      </c>
      <c r="E73" s="2" t="s">
        <v>13</v>
      </c>
      <c r="F73" s="2" t="s">
        <v>14</v>
      </c>
      <c r="G73" s="9">
        <f>SUMIFS('Raw Data'!G$3:G$641,'Raw Data'!$B$3:$B$641,$B73,'Raw Data'!$D$3:$D$641,$E73)</f>
        <v>664</v>
      </c>
      <c r="H73" s="9">
        <f>SUMIFS('Raw Data'!H$3:H$641,'Raw Data'!$B$3:$B$641,$B73,'Raw Data'!$D$3:$D$641,$E73)</f>
        <v>433.13</v>
      </c>
      <c r="I73" s="9">
        <f>SUMIFS('Raw Data'!I$3:I$641,'Raw Data'!$B$3:$B$641,$B73,'Raw Data'!$D$3:$D$641,$E73)</f>
        <v>0</v>
      </c>
      <c r="J73" s="10">
        <f t="shared" si="4"/>
        <v>433.13</v>
      </c>
      <c r="K73" s="11">
        <f t="shared" si="5"/>
        <v>230.87</v>
      </c>
      <c r="L73" s="10">
        <f t="shared" si="6"/>
        <v>387.33333333333337</v>
      </c>
      <c r="M73" s="11">
        <f t="shared" si="7"/>
        <v>-45.796666666666624</v>
      </c>
      <c r="N73" s="46">
        <v>1</v>
      </c>
      <c r="O73" s="2">
        <v>2620</v>
      </c>
      <c r="P73" s="47">
        <v>0</v>
      </c>
      <c r="Q73" s="46">
        <v>0</v>
      </c>
      <c r="R73" s="46">
        <v>60</v>
      </c>
      <c r="S73" s="47">
        <v>0</v>
      </c>
      <c r="T73" s="44" t="s">
        <v>13</v>
      </c>
      <c r="U73" s="2">
        <v>600</v>
      </c>
      <c r="V73" s="16"/>
      <c r="W73"/>
    </row>
    <row r="74" spans="1:24" ht="13.15" customHeight="1" x14ac:dyDescent="0.25">
      <c r="A74" s="2">
        <v>2022</v>
      </c>
      <c r="B74" s="14" t="s">
        <v>508</v>
      </c>
      <c r="C74" s="2" t="s">
        <v>1021</v>
      </c>
      <c r="D74" s="2" t="s">
        <v>765</v>
      </c>
      <c r="E74" s="2" t="s">
        <v>398</v>
      </c>
      <c r="F74" s="2" t="s">
        <v>399</v>
      </c>
      <c r="G74" s="9">
        <f>SUMIFS('Raw Data'!G$3:G$641,'Raw Data'!$B$3:$B$641,$B74,'Raw Data'!$D$3:$D$641,$E74)</f>
        <v>0</v>
      </c>
      <c r="H74" s="9">
        <f>SUMIFS('Raw Data'!H$3:H$641,'Raw Data'!$B$3:$B$641,$B74,'Raw Data'!$D$3:$D$641,$E74)</f>
        <v>0</v>
      </c>
      <c r="I74" s="9">
        <f>SUMIFS('Raw Data'!I$3:I$641,'Raw Data'!$B$3:$B$641,$B74,'Raw Data'!$D$3:$D$641,$E74)</f>
        <v>0</v>
      </c>
      <c r="J74" s="10">
        <f t="shared" si="4"/>
        <v>0</v>
      </c>
      <c r="K74" s="11">
        <f t="shared" si="5"/>
        <v>0</v>
      </c>
      <c r="L74" s="10">
        <f t="shared" si="6"/>
        <v>0</v>
      </c>
      <c r="M74" s="11">
        <f t="shared" si="7"/>
        <v>0</v>
      </c>
      <c r="N74" s="43">
        <v>1</v>
      </c>
      <c r="O74" s="12">
        <v>2620</v>
      </c>
      <c r="P74" s="13">
        <v>0</v>
      </c>
      <c r="Q74" s="43">
        <v>0</v>
      </c>
      <c r="R74" s="43">
        <v>60</v>
      </c>
      <c r="S74" s="13">
        <v>0</v>
      </c>
      <c r="T74" s="42" t="s">
        <v>398</v>
      </c>
      <c r="U74" s="2">
        <v>600</v>
      </c>
      <c r="W74"/>
    </row>
    <row r="75" spans="1:24" ht="13.15" customHeight="1" x14ac:dyDescent="0.25">
      <c r="A75" s="2">
        <v>2022</v>
      </c>
      <c r="B75" s="14" t="s">
        <v>508</v>
      </c>
      <c r="C75" s="2" t="s">
        <v>1021</v>
      </c>
      <c r="D75" s="2" t="s">
        <v>765</v>
      </c>
      <c r="E75" s="2" t="s">
        <v>499</v>
      </c>
      <c r="F75" s="2" t="s">
        <v>500</v>
      </c>
      <c r="G75" s="9">
        <f>SUMIFS('Raw Data'!G$3:G$641,'Raw Data'!$B$3:$B$641,$B75,'Raw Data'!$D$3:$D$641,$E75)</f>
        <v>9500</v>
      </c>
      <c r="H75" s="9">
        <f>SUMIFS('Raw Data'!H$3:H$641,'Raw Data'!$B$3:$B$641,$B75,'Raw Data'!$D$3:$D$641,$E75)</f>
        <v>5065.51</v>
      </c>
      <c r="I75" s="9">
        <f>SUMIFS('Raw Data'!I$3:I$641,'Raw Data'!$B$3:$B$641,$B75,'Raw Data'!$D$3:$D$641,$E75)</f>
        <v>0</v>
      </c>
      <c r="J75" s="10">
        <f t="shared" si="4"/>
        <v>5065.51</v>
      </c>
      <c r="K75" s="11">
        <f t="shared" si="5"/>
        <v>4434.49</v>
      </c>
      <c r="L75" s="10">
        <f t="shared" si="6"/>
        <v>5541.6666666666661</v>
      </c>
      <c r="M75" s="11">
        <f t="shared" si="7"/>
        <v>476.15666666666584</v>
      </c>
      <c r="N75" s="43">
        <v>1</v>
      </c>
      <c r="O75" s="12">
        <v>2620</v>
      </c>
      <c r="P75" s="13">
        <v>0</v>
      </c>
      <c r="Q75" s="43">
        <v>0</v>
      </c>
      <c r="R75" s="43">
        <v>60</v>
      </c>
      <c r="S75" s="13">
        <v>0</v>
      </c>
      <c r="T75" s="42" t="s">
        <v>499</v>
      </c>
      <c r="U75" s="2">
        <v>600</v>
      </c>
      <c r="W75"/>
    </row>
    <row r="76" spans="1:24" ht="13.15" customHeight="1" x14ac:dyDescent="0.25">
      <c r="A76" s="2">
        <v>2022</v>
      </c>
      <c r="B76" s="14" t="s">
        <v>508</v>
      </c>
      <c r="C76" s="2" t="s">
        <v>1021</v>
      </c>
      <c r="D76" s="2" t="s">
        <v>509</v>
      </c>
      <c r="E76" s="2" t="s">
        <v>512</v>
      </c>
      <c r="F76" s="2" t="s">
        <v>513</v>
      </c>
      <c r="G76" s="9">
        <f>SUMIFS('Raw Data'!G$3:G$641,'Raw Data'!$B$3:$B$641,$B76,'Raw Data'!$D$3:$D$641,$E76)</f>
        <v>7000</v>
      </c>
      <c r="H76" s="9">
        <f>SUMIFS('Raw Data'!H$3:H$641,'Raw Data'!$B$3:$B$641,$B76,'Raw Data'!$D$3:$D$641,$E76)</f>
        <v>2836.32</v>
      </c>
      <c r="I76" s="9">
        <f>SUMIFS('Raw Data'!I$3:I$641,'Raw Data'!$B$3:$B$641,$B76,'Raw Data'!$D$3:$D$641,$E76)</f>
        <v>0</v>
      </c>
      <c r="J76" s="10">
        <f t="shared" si="4"/>
        <v>2836.32</v>
      </c>
      <c r="K76" s="11">
        <f t="shared" si="5"/>
        <v>4163.68</v>
      </c>
      <c r="L76" s="10">
        <f t="shared" si="6"/>
        <v>4083.3333333333335</v>
      </c>
      <c r="M76" s="11">
        <f t="shared" si="7"/>
        <v>1247.0133333333333</v>
      </c>
      <c r="N76" s="43">
        <v>1</v>
      </c>
      <c r="O76" s="12">
        <v>2620</v>
      </c>
      <c r="P76" s="13">
        <v>0</v>
      </c>
      <c r="Q76" s="43">
        <v>0</v>
      </c>
      <c r="R76" s="43">
        <v>60</v>
      </c>
      <c r="S76" s="13">
        <v>0</v>
      </c>
      <c r="T76" s="42" t="s">
        <v>512</v>
      </c>
      <c r="U76" s="2">
        <v>600</v>
      </c>
      <c r="W76"/>
    </row>
    <row r="77" spans="1:24" ht="13.15" customHeight="1" x14ac:dyDescent="0.25">
      <c r="A77" s="2">
        <v>2022</v>
      </c>
      <c r="B77" s="14" t="s">
        <v>514</v>
      </c>
      <c r="C77" s="2" t="s">
        <v>1021</v>
      </c>
      <c r="D77" s="2" t="s">
        <v>766</v>
      </c>
      <c r="E77" s="2" t="s">
        <v>485</v>
      </c>
      <c r="F77" s="2" t="s">
        <v>486</v>
      </c>
      <c r="G77" s="9">
        <f>SUMIFS('Raw Data'!G$3:G$641,'Raw Data'!$B$3:$B$641,$B77,'Raw Data'!$D$3:$D$641,$E77)</f>
        <v>1900</v>
      </c>
      <c r="H77" s="9">
        <f>SUMIFS('Raw Data'!H$3:H$641,'Raw Data'!$B$3:$B$641,$B77,'Raw Data'!$D$3:$D$641,$E77)</f>
        <v>2021.59</v>
      </c>
      <c r="I77" s="9">
        <f>SUMIFS('Raw Data'!I$3:I$641,'Raw Data'!$B$3:$B$641,$B77,'Raw Data'!$D$3:$D$641,$E77)</f>
        <v>0</v>
      </c>
      <c r="J77" s="10">
        <f t="shared" si="4"/>
        <v>2021.59</v>
      </c>
      <c r="K77" s="11">
        <f t="shared" si="5"/>
        <v>-121.58999999999992</v>
      </c>
      <c r="L77" s="10">
        <f t="shared" si="6"/>
        <v>1108.3333333333335</v>
      </c>
      <c r="M77" s="11">
        <f t="shared" si="7"/>
        <v>-913.25666666666643</v>
      </c>
      <c r="N77" s="43">
        <v>1</v>
      </c>
      <c r="O77" s="12">
        <v>2620</v>
      </c>
      <c r="P77" s="13">
        <v>0</v>
      </c>
      <c r="Q77" s="43">
        <v>11</v>
      </c>
      <c r="R77" s="43">
        <v>10</v>
      </c>
      <c r="S77" s="13">
        <v>0</v>
      </c>
      <c r="T77" s="42" t="s">
        <v>485</v>
      </c>
      <c r="U77" s="2">
        <v>400</v>
      </c>
      <c r="W77"/>
    </row>
    <row r="78" spans="1:24" ht="13.15" customHeight="1" x14ac:dyDescent="0.25">
      <c r="A78" s="2">
        <v>2022</v>
      </c>
      <c r="B78" s="14" t="s">
        <v>514</v>
      </c>
      <c r="C78" s="2" t="s">
        <v>1021</v>
      </c>
      <c r="D78" s="2" t="s">
        <v>766</v>
      </c>
      <c r="E78" s="2" t="s">
        <v>510</v>
      </c>
      <c r="F78" s="2" t="s">
        <v>511</v>
      </c>
      <c r="G78" s="9">
        <f>SUMIFS('Raw Data'!G$3:G$641,'Raw Data'!$B$3:$B$641,$B78,'Raw Data'!$D$3:$D$641,$E78)</f>
        <v>0</v>
      </c>
      <c r="H78" s="9">
        <f>SUMIFS('Raw Data'!H$3:H$641,'Raw Data'!$B$3:$B$641,$B78,'Raw Data'!$D$3:$D$641,$E78)</f>
        <v>0</v>
      </c>
      <c r="I78" s="9">
        <f>SUMIFS('Raw Data'!I$3:I$641,'Raw Data'!$B$3:$B$641,$B78,'Raw Data'!$D$3:$D$641,$E78)</f>
        <v>0</v>
      </c>
      <c r="J78" s="10">
        <f t="shared" si="4"/>
        <v>0</v>
      </c>
      <c r="K78" s="11">
        <f t="shared" si="5"/>
        <v>0</v>
      </c>
      <c r="L78" s="10">
        <f t="shared" si="6"/>
        <v>0</v>
      </c>
      <c r="M78" s="11">
        <f t="shared" si="7"/>
        <v>0</v>
      </c>
      <c r="N78" s="43">
        <v>1</v>
      </c>
      <c r="O78" s="12">
        <v>2620</v>
      </c>
      <c r="P78" s="13">
        <v>0</v>
      </c>
      <c r="Q78" s="43">
        <v>11</v>
      </c>
      <c r="R78" s="43">
        <v>10</v>
      </c>
      <c r="S78" s="13">
        <v>0</v>
      </c>
      <c r="T78" s="42" t="s">
        <v>510</v>
      </c>
      <c r="U78" s="2">
        <v>400</v>
      </c>
      <c r="W78"/>
    </row>
    <row r="79" spans="1:24" ht="13.15" customHeight="1" x14ac:dyDescent="0.25">
      <c r="A79" s="2">
        <v>2022</v>
      </c>
      <c r="B79" s="14" t="s">
        <v>514</v>
      </c>
      <c r="C79" s="2" t="s">
        <v>1021</v>
      </c>
      <c r="D79" s="2" t="s">
        <v>766</v>
      </c>
      <c r="E79" s="2" t="s">
        <v>489</v>
      </c>
      <c r="F79" s="2" t="s">
        <v>490</v>
      </c>
      <c r="G79" s="9">
        <f>SUMIFS('Raw Data'!G$3:G$641,'Raw Data'!$B$3:$B$641,$B79,'Raw Data'!$D$3:$D$641,$E79)</f>
        <v>2200</v>
      </c>
      <c r="H79" s="9">
        <f>SUMIFS('Raw Data'!H$3:H$641,'Raw Data'!$B$3:$B$641,$B79,'Raw Data'!$D$3:$D$641,$E79)</f>
        <v>0</v>
      </c>
      <c r="I79" s="9">
        <f>SUMIFS('Raw Data'!I$3:I$641,'Raw Data'!$B$3:$B$641,$B79,'Raw Data'!$D$3:$D$641,$E79)</f>
        <v>0</v>
      </c>
      <c r="J79" s="10">
        <f t="shared" si="4"/>
        <v>0</v>
      </c>
      <c r="K79" s="11">
        <f t="shared" si="5"/>
        <v>2200</v>
      </c>
      <c r="L79" s="10">
        <f t="shared" si="6"/>
        <v>1283.3333333333335</v>
      </c>
      <c r="M79" s="11">
        <f t="shared" si="7"/>
        <v>1283.3333333333335</v>
      </c>
      <c r="N79" s="43">
        <v>1</v>
      </c>
      <c r="O79" s="12">
        <v>2620</v>
      </c>
      <c r="P79" s="13">
        <v>0</v>
      </c>
      <c r="Q79" s="43">
        <v>11</v>
      </c>
      <c r="R79" s="43">
        <v>10</v>
      </c>
      <c r="S79" s="13">
        <v>0</v>
      </c>
      <c r="T79" s="42" t="s">
        <v>489</v>
      </c>
      <c r="U79" s="2">
        <v>400</v>
      </c>
      <c r="V79"/>
      <c r="W79"/>
    </row>
    <row r="80" spans="1:24" ht="13.15" customHeight="1" x14ac:dyDescent="0.25">
      <c r="A80" s="2">
        <v>2022</v>
      </c>
      <c r="B80" s="14" t="s">
        <v>514</v>
      </c>
      <c r="C80" s="2" t="s">
        <v>1021</v>
      </c>
      <c r="D80" s="2" t="s">
        <v>766</v>
      </c>
      <c r="E80" s="2" t="s">
        <v>35</v>
      </c>
      <c r="F80" s="2" t="s">
        <v>36</v>
      </c>
      <c r="G80" s="9">
        <f>SUMIFS('Raw Data'!G$3:G$641,'Raw Data'!$B$3:$B$641,$B80,'Raw Data'!$D$3:$D$641,$E80)</f>
        <v>500</v>
      </c>
      <c r="H80" s="9">
        <f>SUMIFS('Raw Data'!H$3:H$641,'Raw Data'!$B$3:$B$641,$B80,'Raw Data'!$D$3:$D$641,$E80)</f>
        <v>0</v>
      </c>
      <c r="I80" s="9">
        <f>SUMIFS('Raw Data'!I$3:I$641,'Raw Data'!$B$3:$B$641,$B80,'Raw Data'!$D$3:$D$641,$E80)</f>
        <v>0</v>
      </c>
      <c r="J80" s="10">
        <f t="shared" si="4"/>
        <v>0</v>
      </c>
      <c r="K80" s="11">
        <f t="shared" si="5"/>
        <v>500</v>
      </c>
      <c r="L80" s="10">
        <f t="shared" si="6"/>
        <v>291.66666666666663</v>
      </c>
      <c r="M80" s="11">
        <f t="shared" si="7"/>
        <v>291.66666666666663</v>
      </c>
      <c r="N80" s="43">
        <v>1</v>
      </c>
      <c r="O80" s="12">
        <v>2620</v>
      </c>
      <c r="P80" s="13">
        <v>0</v>
      </c>
      <c r="Q80" s="43">
        <v>11</v>
      </c>
      <c r="R80" s="43">
        <v>10</v>
      </c>
      <c r="S80" s="13">
        <v>0</v>
      </c>
      <c r="T80" s="42" t="s">
        <v>35</v>
      </c>
      <c r="U80" s="2">
        <v>400</v>
      </c>
      <c r="W80"/>
    </row>
    <row r="81" spans="1:25" ht="13.15" customHeight="1" x14ac:dyDescent="0.25">
      <c r="A81" s="2">
        <v>2022</v>
      </c>
      <c r="B81" s="14" t="s">
        <v>514</v>
      </c>
      <c r="C81" s="2" t="s">
        <v>1021</v>
      </c>
      <c r="D81" s="2" t="s">
        <v>515</v>
      </c>
      <c r="E81" s="2" t="s">
        <v>37</v>
      </c>
      <c r="F81" s="2" t="s">
        <v>38</v>
      </c>
      <c r="G81" s="9">
        <f>SUMIFS('Raw Data'!G$3:G$641,'Raw Data'!$B$3:$B$641,$B81,'Raw Data'!$D$3:$D$641,$E81)</f>
        <v>0</v>
      </c>
      <c r="H81" s="9">
        <f>SUMIFS('Raw Data'!H$3:H$641,'Raw Data'!$B$3:$B$641,$B81,'Raw Data'!$D$3:$D$641,$E81)</f>
        <v>0</v>
      </c>
      <c r="I81" s="9">
        <f>SUMIFS('Raw Data'!I$3:I$641,'Raw Data'!$B$3:$B$641,$B81,'Raw Data'!$D$3:$D$641,$E81)</f>
        <v>0</v>
      </c>
      <c r="J81" s="10">
        <f t="shared" si="4"/>
        <v>0</v>
      </c>
      <c r="K81" s="11">
        <f t="shared" si="5"/>
        <v>0</v>
      </c>
      <c r="L81" s="10">
        <f t="shared" si="6"/>
        <v>0</v>
      </c>
      <c r="M81" s="11">
        <f t="shared" si="7"/>
        <v>0</v>
      </c>
      <c r="N81" s="43">
        <v>1</v>
      </c>
      <c r="O81" s="12">
        <v>2620</v>
      </c>
      <c r="P81" s="13">
        <v>0</v>
      </c>
      <c r="Q81" s="43">
        <v>11</v>
      </c>
      <c r="R81" s="43">
        <v>10</v>
      </c>
      <c r="S81" s="13">
        <v>0</v>
      </c>
      <c r="T81" s="42" t="s">
        <v>37</v>
      </c>
      <c r="U81" s="2">
        <v>400</v>
      </c>
      <c r="W81"/>
    </row>
    <row r="82" spans="1:25" ht="13.15" customHeight="1" x14ac:dyDescent="0.25">
      <c r="A82" s="2">
        <v>2022</v>
      </c>
      <c r="B82" s="44" t="s">
        <v>514</v>
      </c>
      <c r="C82" s="2" t="s">
        <v>1021</v>
      </c>
      <c r="D82" s="44" t="s">
        <v>515</v>
      </c>
      <c r="E82" s="44" t="s">
        <v>98</v>
      </c>
      <c r="F82" s="44" t="s">
        <v>99</v>
      </c>
      <c r="G82" s="9">
        <f>SUMIFS('Raw Data'!G$3:G$641,'Raw Data'!$B$3:$B$641,$B82,'Raw Data'!$D$3:$D$641,$E82)</f>
        <v>3600</v>
      </c>
      <c r="H82" s="9">
        <f>SUMIFS('Raw Data'!H$3:H$641,'Raw Data'!$B$3:$B$641,$B82,'Raw Data'!$D$3:$D$641,$E82)</f>
        <v>0</v>
      </c>
      <c r="I82" s="9">
        <f>SUMIFS('Raw Data'!I$3:I$641,'Raw Data'!$B$3:$B$641,$B82,'Raw Data'!$D$3:$D$641,$E82)</f>
        <v>0</v>
      </c>
      <c r="J82" s="10">
        <f t="shared" si="4"/>
        <v>0</v>
      </c>
      <c r="K82" s="11">
        <f t="shared" si="5"/>
        <v>3600</v>
      </c>
      <c r="L82" s="10">
        <f t="shared" si="6"/>
        <v>2100</v>
      </c>
      <c r="M82" s="11">
        <f t="shared" si="7"/>
        <v>2100</v>
      </c>
      <c r="N82" s="46">
        <v>1</v>
      </c>
      <c r="O82" s="2">
        <v>2620</v>
      </c>
      <c r="P82" s="47">
        <v>0</v>
      </c>
      <c r="Q82" s="46">
        <v>11</v>
      </c>
      <c r="R82" s="46">
        <v>10</v>
      </c>
      <c r="S82" s="47">
        <v>0</v>
      </c>
      <c r="T82" s="42">
        <v>442</v>
      </c>
      <c r="U82" s="2">
        <v>400</v>
      </c>
      <c r="V82"/>
      <c r="W82"/>
    </row>
    <row r="83" spans="1:25" customFormat="1" ht="13.35" customHeight="1" x14ac:dyDescent="0.25">
      <c r="A83" s="2">
        <v>2022</v>
      </c>
      <c r="B83" s="14" t="s">
        <v>514</v>
      </c>
      <c r="C83" s="2" t="s">
        <v>1021</v>
      </c>
      <c r="D83" s="2" t="s">
        <v>766</v>
      </c>
      <c r="E83" s="2" t="s">
        <v>13</v>
      </c>
      <c r="F83" s="2" t="s">
        <v>14</v>
      </c>
      <c r="G83" s="9">
        <f>SUMIFS('Raw Data'!G$3:G$641,'Raw Data'!$B$3:$B$641,$B83,'Raw Data'!$D$3:$D$641,$E83)</f>
        <v>10700</v>
      </c>
      <c r="H83" s="9">
        <f>SUMIFS('Raw Data'!H$3:H$641,'Raw Data'!$B$3:$B$641,$B83,'Raw Data'!$D$3:$D$641,$E83)</f>
        <v>14070.64</v>
      </c>
      <c r="I83" s="9">
        <f>SUMIFS('Raw Data'!I$3:I$641,'Raw Data'!$B$3:$B$641,$B83,'Raw Data'!$D$3:$D$641,$E83)</f>
        <v>0</v>
      </c>
      <c r="J83" s="10">
        <f t="shared" si="4"/>
        <v>14070.64</v>
      </c>
      <c r="K83" s="11">
        <f t="shared" si="5"/>
        <v>-3370.6399999999994</v>
      </c>
      <c r="L83" s="10">
        <f t="shared" si="6"/>
        <v>6241.6666666666661</v>
      </c>
      <c r="M83" s="11">
        <f t="shared" si="7"/>
        <v>-7828.9733333333334</v>
      </c>
      <c r="N83" s="43">
        <v>1</v>
      </c>
      <c r="O83" s="12">
        <v>2620</v>
      </c>
      <c r="P83" s="13">
        <v>0</v>
      </c>
      <c r="Q83" s="43">
        <v>11</v>
      </c>
      <c r="R83" s="43">
        <v>10</v>
      </c>
      <c r="S83" s="13">
        <v>0</v>
      </c>
      <c r="T83" s="42" t="s">
        <v>13</v>
      </c>
      <c r="U83" s="2">
        <v>600</v>
      </c>
    </row>
    <row r="84" spans="1:25" customFormat="1" ht="13.35" customHeight="1" x14ac:dyDescent="0.25">
      <c r="A84" s="2">
        <v>2022</v>
      </c>
      <c r="B84" s="14" t="s">
        <v>514</v>
      </c>
      <c r="C84" s="2" t="s">
        <v>1021</v>
      </c>
      <c r="D84" s="2" t="s">
        <v>766</v>
      </c>
      <c r="E84" s="2" t="s">
        <v>499</v>
      </c>
      <c r="F84" s="2" t="s">
        <v>500</v>
      </c>
      <c r="G84" s="9">
        <f>SUMIFS('Raw Data'!G$3:G$641,'Raw Data'!$B$3:$B$641,$B84,'Raw Data'!$D$3:$D$641,$E84)</f>
        <v>9000</v>
      </c>
      <c r="H84" s="9">
        <f>SUMIFS('Raw Data'!H$3:H$641,'Raw Data'!$B$3:$B$641,$B84,'Raw Data'!$D$3:$D$641,$E84)</f>
        <v>5388.77</v>
      </c>
      <c r="I84" s="9">
        <f>SUMIFS('Raw Data'!I$3:I$641,'Raw Data'!$B$3:$B$641,$B84,'Raw Data'!$D$3:$D$641,$E84)</f>
        <v>0</v>
      </c>
      <c r="J84" s="10">
        <f t="shared" si="4"/>
        <v>5388.77</v>
      </c>
      <c r="K84" s="11">
        <f t="shared" si="5"/>
        <v>3611.2299999999996</v>
      </c>
      <c r="L84" s="10">
        <f t="shared" si="6"/>
        <v>5250</v>
      </c>
      <c r="M84" s="11">
        <f t="shared" si="7"/>
        <v>-138.77000000000044</v>
      </c>
      <c r="N84" s="43">
        <v>1</v>
      </c>
      <c r="O84" s="12">
        <v>2620</v>
      </c>
      <c r="P84" s="13">
        <v>0</v>
      </c>
      <c r="Q84" s="43">
        <v>11</v>
      </c>
      <c r="R84" s="43">
        <v>10</v>
      </c>
      <c r="S84" s="13">
        <v>0</v>
      </c>
      <c r="T84" s="42" t="s">
        <v>499</v>
      </c>
      <c r="U84" s="2">
        <v>600</v>
      </c>
    </row>
    <row r="85" spans="1:25" customFormat="1" ht="13.35" customHeight="1" x14ac:dyDescent="0.25">
      <c r="A85" s="2">
        <v>2022</v>
      </c>
      <c r="B85" s="14" t="s">
        <v>514</v>
      </c>
      <c r="C85" s="2" t="s">
        <v>1021</v>
      </c>
      <c r="D85" s="2" t="s">
        <v>515</v>
      </c>
      <c r="E85" s="2" t="s">
        <v>512</v>
      </c>
      <c r="F85" s="2" t="s">
        <v>513</v>
      </c>
      <c r="G85" s="9">
        <f>SUMIFS('Raw Data'!G$3:G$641,'Raw Data'!$B$3:$B$641,$B85,'Raw Data'!$D$3:$D$641,$E85)</f>
        <v>43000</v>
      </c>
      <c r="H85" s="9">
        <f>SUMIFS('Raw Data'!H$3:H$641,'Raw Data'!$B$3:$B$641,$B85,'Raw Data'!$D$3:$D$641,$E85)</f>
        <v>33155.31</v>
      </c>
      <c r="I85" s="9">
        <f>SUMIFS('Raw Data'!I$3:I$641,'Raw Data'!$B$3:$B$641,$B85,'Raw Data'!$D$3:$D$641,$E85)</f>
        <v>0</v>
      </c>
      <c r="J85" s="10">
        <f t="shared" si="4"/>
        <v>33155.31</v>
      </c>
      <c r="K85" s="11">
        <f t="shared" si="5"/>
        <v>9844.6900000000023</v>
      </c>
      <c r="L85" s="10">
        <f t="shared" si="6"/>
        <v>25083.333333333336</v>
      </c>
      <c r="M85" s="11">
        <f t="shared" si="7"/>
        <v>-8071.9766666666619</v>
      </c>
      <c r="N85" s="43">
        <v>1</v>
      </c>
      <c r="O85" s="12">
        <v>2620</v>
      </c>
      <c r="P85" s="13">
        <v>0</v>
      </c>
      <c r="Q85" s="43">
        <v>11</v>
      </c>
      <c r="R85" s="43">
        <v>10</v>
      </c>
      <c r="S85" s="13">
        <v>0</v>
      </c>
      <c r="T85" s="42" t="s">
        <v>512</v>
      </c>
      <c r="U85" s="2">
        <v>600</v>
      </c>
    </row>
    <row r="86" spans="1:25" customFormat="1" ht="13.35" customHeight="1" x14ac:dyDescent="0.25">
      <c r="A86" s="2">
        <v>2022</v>
      </c>
      <c r="B86" s="14" t="s">
        <v>516</v>
      </c>
      <c r="C86" s="2" t="s">
        <v>1021</v>
      </c>
      <c r="D86" s="2" t="s">
        <v>778</v>
      </c>
      <c r="E86" s="2" t="s">
        <v>489</v>
      </c>
      <c r="F86" s="2" t="s">
        <v>490</v>
      </c>
      <c r="G86" s="9">
        <f>SUMIFS('Raw Data'!G$3:G$641,'Raw Data'!$B$3:$B$641,$B86,'Raw Data'!$D$3:$D$641,$E86)</f>
        <v>500</v>
      </c>
      <c r="H86" s="9">
        <f>SUMIFS('Raw Data'!H$3:H$641,'Raw Data'!$B$3:$B$641,$B86,'Raw Data'!$D$3:$D$641,$E86)</f>
        <v>0</v>
      </c>
      <c r="I86" s="9">
        <f>SUMIFS('Raw Data'!I$3:I$641,'Raw Data'!$B$3:$B$641,$B86,'Raw Data'!$D$3:$D$641,$E86)</f>
        <v>0</v>
      </c>
      <c r="J86" s="10">
        <f t="shared" si="4"/>
        <v>0</v>
      </c>
      <c r="K86" s="11">
        <f t="shared" si="5"/>
        <v>500</v>
      </c>
      <c r="L86" s="10">
        <f t="shared" si="6"/>
        <v>291.66666666666663</v>
      </c>
      <c r="M86" s="11">
        <f t="shared" si="7"/>
        <v>291.66666666666663</v>
      </c>
      <c r="N86" s="43">
        <v>1</v>
      </c>
      <c r="O86" s="12">
        <v>2620</v>
      </c>
      <c r="P86" s="13">
        <v>0</v>
      </c>
      <c r="Q86" s="43">
        <v>11</v>
      </c>
      <c r="R86" s="43">
        <v>11</v>
      </c>
      <c r="S86" s="13">
        <v>0</v>
      </c>
      <c r="T86" s="42" t="s">
        <v>489</v>
      </c>
      <c r="U86" s="2">
        <v>400</v>
      </c>
    </row>
    <row r="87" spans="1:25" ht="13.15" customHeight="1" x14ac:dyDescent="0.25">
      <c r="A87" s="2">
        <v>2022</v>
      </c>
      <c r="B87" s="14" t="s">
        <v>516</v>
      </c>
      <c r="C87" s="2" t="s">
        <v>1021</v>
      </c>
      <c r="D87" s="2" t="s">
        <v>778</v>
      </c>
      <c r="E87" s="2" t="s">
        <v>35</v>
      </c>
      <c r="F87" s="2" t="s">
        <v>36</v>
      </c>
      <c r="G87" s="9">
        <f>SUMIFS('Raw Data'!G$3:G$641,'Raw Data'!$B$3:$B$641,$B87,'Raw Data'!$D$3:$D$641,$E87)</f>
        <v>500</v>
      </c>
      <c r="H87" s="9">
        <f>SUMIFS('Raw Data'!H$3:H$641,'Raw Data'!$B$3:$B$641,$B87,'Raw Data'!$D$3:$D$641,$E87)</f>
        <v>0</v>
      </c>
      <c r="I87" s="9">
        <f>SUMIFS('Raw Data'!I$3:I$641,'Raw Data'!$B$3:$B$641,$B87,'Raw Data'!$D$3:$D$641,$E87)</f>
        <v>0</v>
      </c>
      <c r="J87" s="10">
        <f t="shared" si="4"/>
        <v>0</v>
      </c>
      <c r="K87" s="11">
        <f t="shared" si="5"/>
        <v>500</v>
      </c>
      <c r="L87" s="10">
        <f t="shared" si="6"/>
        <v>291.66666666666663</v>
      </c>
      <c r="M87" s="11">
        <f t="shared" si="7"/>
        <v>291.66666666666663</v>
      </c>
      <c r="N87" s="43">
        <v>1</v>
      </c>
      <c r="O87" s="12">
        <v>2620</v>
      </c>
      <c r="P87" s="13">
        <v>0</v>
      </c>
      <c r="Q87" s="43">
        <v>11</v>
      </c>
      <c r="R87" s="43">
        <v>11</v>
      </c>
      <c r="S87" s="13">
        <v>0</v>
      </c>
      <c r="T87" s="42" t="s">
        <v>35</v>
      </c>
      <c r="U87" s="2">
        <v>400</v>
      </c>
      <c r="V87" s="16"/>
      <c r="W87"/>
    </row>
    <row r="88" spans="1:25" s="15" customFormat="1" ht="13.15" customHeight="1" x14ac:dyDescent="0.25">
      <c r="A88" s="2">
        <v>2022</v>
      </c>
      <c r="B88" s="14" t="s">
        <v>516</v>
      </c>
      <c r="C88" s="2" t="s">
        <v>1021</v>
      </c>
      <c r="D88" s="2" t="s">
        <v>778</v>
      </c>
      <c r="E88" s="2" t="s">
        <v>13</v>
      </c>
      <c r="F88" s="2" t="s">
        <v>14</v>
      </c>
      <c r="G88" s="9">
        <f>SUMIFS('Raw Data'!G$3:G$641,'Raw Data'!$B$3:$B$641,$B88,'Raw Data'!$D$3:$D$641,$E88)</f>
        <v>4100</v>
      </c>
      <c r="H88" s="9">
        <f>SUMIFS('Raw Data'!H$3:H$641,'Raw Data'!$B$3:$B$641,$B88,'Raw Data'!$D$3:$D$641,$E88)</f>
        <v>70.069999999999993</v>
      </c>
      <c r="I88" s="9">
        <f>SUMIFS('Raw Data'!I$3:I$641,'Raw Data'!$B$3:$B$641,$B88,'Raw Data'!$D$3:$D$641,$E88)</f>
        <v>0</v>
      </c>
      <c r="J88" s="10">
        <f t="shared" si="4"/>
        <v>70.069999999999993</v>
      </c>
      <c r="K88" s="11">
        <f t="shared" si="5"/>
        <v>4029.93</v>
      </c>
      <c r="L88" s="10">
        <f t="shared" si="6"/>
        <v>2391.666666666667</v>
      </c>
      <c r="M88" s="11">
        <f t="shared" si="7"/>
        <v>2321.5966666666668</v>
      </c>
      <c r="N88" s="43">
        <v>1</v>
      </c>
      <c r="O88" s="12">
        <v>2620</v>
      </c>
      <c r="P88" s="13">
        <v>0</v>
      </c>
      <c r="Q88" s="43">
        <v>11</v>
      </c>
      <c r="R88" s="43">
        <v>11</v>
      </c>
      <c r="S88" s="13">
        <v>0</v>
      </c>
      <c r="T88" s="42" t="s">
        <v>13</v>
      </c>
      <c r="U88" s="2">
        <v>600</v>
      </c>
      <c r="V88" s="6"/>
      <c r="W88"/>
      <c r="X88" s="6"/>
    </row>
    <row r="89" spans="1:25" customFormat="1" ht="13.35" customHeight="1" x14ac:dyDescent="0.25">
      <c r="A89" s="2">
        <v>2022</v>
      </c>
      <c r="B89" s="14" t="s">
        <v>518</v>
      </c>
      <c r="C89" s="2" t="s">
        <v>1021</v>
      </c>
      <c r="D89" s="2" t="s">
        <v>779</v>
      </c>
      <c r="E89" s="2" t="s">
        <v>489</v>
      </c>
      <c r="F89" s="2" t="s">
        <v>490</v>
      </c>
      <c r="G89" s="9">
        <f>SUMIFS('Raw Data'!G$3:G$641,'Raw Data'!$B$3:$B$641,$B89,'Raw Data'!$D$3:$D$641,$E89)</f>
        <v>500</v>
      </c>
      <c r="H89" s="9">
        <f>SUMIFS('Raw Data'!H$3:H$641,'Raw Data'!$B$3:$B$641,$B89,'Raw Data'!$D$3:$D$641,$E89)</f>
        <v>0</v>
      </c>
      <c r="I89" s="9">
        <f>SUMIFS('Raw Data'!I$3:I$641,'Raw Data'!$B$3:$B$641,$B89,'Raw Data'!$D$3:$D$641,$E89)</f>
        <v>0</v>
      </c>
      <c r="J89" s="10">
        <f t="shared" si="4"/>
        <v>0</v>
      </c>
      <c r="K89" s="11">
        <f t="shared" si="5"/>
        <v>500</v>
      </c>
      <c r="L89" s="10">
        <f t="shared" si="6"/>
        <v>291.66666666666663</v>
      </c>
      <c r="M89" s="11">
        <f t="shared" si="7"/>
        <v>291.66666666666663</v>
      </c>
      <c r="N89" s="43">
        <v>1</v>
      </c>
      <c r="O89" s="12">
        <v>2620</v>
      </c>
      <c r="P89" s="13">
        <v>0</v>
      </c>
      <c r="Q89" s="43">
        <v>11</v>
      </c>
      <c r="R89" s="43">
        <v>12</v>
      </c>
      <c r="S89" s="13">
        <v>0</v>
      </c>
      <c r="T89" s="42" t="s">
        <v>489</v>
      </c>
      <c r="U89" s="2">
        <v>400</v>
      </c>
      <c r="V89" s="6"/>
      <c r="X89" s="6"/>
      <c r="Y89" s="6"/>
    </row>
    <row r="90" spans="1:25" s="15" customFormat="1" ht="13.15" customHeight="1" x14ac:dyDescent="0.25">
      <c r="A90" s="2">
        <v>2022</v>
      </c>
      <c r="B90" s="14" t="s">
        <v>518</v>
      </c>
      <c r="C90" s="2" t="s">
        <v>1021</v>
      </c>
      <c r="D90" s="2" t="s">
        <v>779</v>
      </c>
      <c r="E90" s="2" t="s">
        <v>13</v>
      </c>
      <c r="F90" s="2" t="s">
        <v>14</v>
      </c>
      <c r="G90" s="9">
        <f>SUMIFS('Raw Data'!G$3:G$641,'Raw Data'!$B$3:$B$641,$B90,'Raw Data'!$D$3:$D$641,$E90)</f>
        <v>700</v>
      </c>
      <c r="H90" s="9">
        <f>SUMIFS('Raw Data'!H$3:H$641,'Raw Data'!$B$3:$B$641,$B90,'Raw Data'!$D$3:$D$641,$E90)</f>
        <v>61.96</v>
      </c>
      <c r="I90" s="9">
        <f>SUMIFS('Raw Data'!I$3:I$641,'Raw Data'!$B$3:$B$641,$B90,'Raw Data'!$D$3:$D$641,$E90)</f>
        <v>0</v>
      </c>
      <c r="J90" s="10">
        <f t="shared" si="4"/>
        <v>61.96</v>
      </c>
      <c r="K90" s="11">
        <f t="shared" si="5"/>
        <v>638.04</v>
      </c>
      <c r="L90" s="10">
        <f t="shared" si="6"/>
        <v>408.33333333333337</v>
      </c>
      <c r="M90" s="11">
        <f t="shared" si="7"/>
        <v>346.37333333333339</v>
      </c>
      <c r="N90" s="43">
        <v>1</v>
      </c>
      <c r="O90" s="12">
        <v>2620</v>
      </c>
      <c r="P90" s="13">
        <v>0</v>
      </c>
      <c r="Q90" s="43">
        <v>11</v>
      </c>
      <c r="R90" s="43">
        <v>12</v>
      </c>
      <c r="S90" s="13">
        <v>0</v>
      </c>
      <c r="T90" s="42" t="s">
        <v>13</v>
      </c>
      <c r="U90" s="2">
        <v>600</v>
      </c>
      <c r="V90" s="6"/>
      <c r="W90"/>
      <c r="X90" s="6"/>
    </row>
    <row r="91" spans="1:25" s="15" customFormat="1" ht="13.15" customHeight="1" x14ac:dyDescent="0.25">
      <c r="A91" s="2">
        <v>2022</v>
      </c>
      <c r="B91" s="14" t="s">
        <v>520</v>
      </c>
      <c r="C91" s="2" t="s">
        <v>1021</v>
      </c>
      <c r="D91" s="2" t="s">
        <v>767</v>
      </c>
      <c r="E91" s="2" t="s">
        <v>485</v>
      </c>
      <c r="F91" s="2" t="s">
        <v>486</v>
      </c>
      <c r="G91" s="9">
        <f>SUMIFS('Raw Data'!G$3:G$641,'Raw Data'!$B$3:$B$641,$B91,'Raw Data'!$D$3:$D$641,$E91)</f>
        <v>0</v>
      </c>
      <c r="H91" s="9">
        <f>SUMIFS('Raw Data'!H$3:H$641,'Raw Data'!$B$3:$B$641,$B91,'Raw Data'!$D$3:$D$641,$E91)</f>
        <v>0</v>
      </c>
      <c r="I91" s="9">
        <f>SUMIFS('Raw Data'!I$3:I$641,'Raw Data'!$B$3:$B$641,$B91,'Raw Data'!$D$3:$D$641,$E91)</f>
        <v>0</v>
      </c>
      <c r="J91" s="10">
        <f t="shared" si="4"/>
        <v>0</v>
      </c>
      <c r="K91" s="11">
        <f t="shared" si="5"/>
        <v>0</v>
      </c>
      <c r="L91" s="10">
        <f t="shared" si="6"/>
        <v>0</v>
      </c>
      <c r="M91" s="11">
        <f t="shared" si="7"/>
        <v>0</v>
      </c>
      <c r="N91" s="43">
        <v>1</v>
      </c>
      <c r="O91" s="12">
        <v>2620</v>
      </c>
      <c r="P91" s="13">
        <v>0</v>
      </c>
      <c r="Q91" s="43">
        <v>11</v>
      </c>
      <c r="R91" s="43">
        <v>23</v>
      </c>
      <c r="S91" s="13">
        <v>0</v>
      </c>
      <c r="T91" s="42" t="s">
        <v>485</v>
      </c>
      <c r="U91" s="2">
        <v>400</v>
      </c>
      <c r="V91" s="6"/>
      <c r="W91"/>
      <c r="X91" s="6"/>
    </row>
    <row r="92" spans="1:25" s="15" customFormat="1" ht="13.15" customHeight="1" x14ac:dyDescent="0.25">
      <c r="A92" s="2">
        <v>2022</v>
      </c>
      <c r="B92" s="14" t="s">
        <v>520</v>
      </c>
      <c r="C92" s="2" t="s">
        <v>1021</v>
      </c>
      <c r="D92" s="2" t="s">
        <v>767</v>
      </c>
      <c r="E92" s="2" t="s">
        <v>510</v>
      </c>
      <c r="F92" s="2" t="s">
        <v>511</v>
      </c>
      <c r="G92" s="9">
        <f>SUMIFS('Raw Data'!G$3:G$641,'Raw Data'!$B$3:$B$641,$B92,'Raw Data'!$D$3:$D$641,$E92)</f>
        <v>0</v>
      </c>
      <c r="H92" s="9">
        <f>SUMIFS('Raw Data'!H$3:H$641,'Raw Data'!$B$3:$B$641,$B92,'Raw Data'!$D$3:$D$641,$E92)</f>
        <v>0</v>
      </c>
      <c r="I92" s="9">
        <f>SUMIFS('Raw Data'!I$3:I$641,'Raw Data'!$B$3:$B$641,$B92,'Raw Data'!$D$3:$D$641,$E92)</f>
        <v>0</v>
      </c>
      <c r="J92" s="10">
        <f t="shared" si="4"/>
        <v>0</v>
      </c>
      <c r="K92" s="11">
        <f t="shared" si="5"/>
        <v>0</v>
      </c>
      <c r="L92" s="10">
        <f t="shared" si="6"/>
        <v>0</v>
      </c>
      <c r="M92" s="11">
        <f t="shared" si="7"/>
        <v>0</v>
      </c>
      <c r="N92" s="43">
        <v>1</v>
      </c>
      <c r="O92" s="12">
        <v>2620</v>
      </c>
      <c r="P92" s="13">
        <v>0</v>
      </c>
      <c r="Q92" s="43">
        <v>11</v>
      </c>
      <c r="R92" s="43">
        <v>23</v>
      </c>
      <c r="S92" s="13">
        <v>0</v>
      </c>
      <c r="T92" s="42" t="s">
        <v>510</v>
      </c>
      <c r="U92" s="2">
        <v>400</v>
      </c>
      <c r="V92" s="6"/>
      <c r="W92"/>
      <c r="X92" s="6"/>
    </row>
    <row r="93" spans="1:25" s="15" customFormat="1" ht="13.15" customHeight="1" x14ac:dyDescent="0.25">
      <c r="A93" s="2">
        <v>2022</v>
      </c>
      <c r="B93" s="14" t="s">
        <v>520</v>
      </c>
      <c r="C93" s="2" t="s">
        <v>1021</v>
      </c>
      <c r="D93" s="2" t="s">
        <v>767</v>
      </c>
      <c r="E93" s="2" t="s">
        <v>487</v>
      </c>
      <c r="F93" s="2" t="s">
        <v>488</v>
      </c>
      <c r="G93" s="9">
        <f>SUMIFS('Raw Data'!G$3:G$641,'Raw Data'!$B$3:$B$641,$B93,'Raw Data'!$D$3:$D$641,$E93)</f>
        <v>0</v>
      </c>
      <c r="H93" s="9">
        <f>SUMIFS('Raw Data'!H$3:H$641,'Raw Data'!$B$3:$B$641,$B93,'Raw Data'!$D$3:$D$641,$E93)</f>
        <v>0</v>
      </c>
      <c r="I93" s="9">
        <f>SUMIFS('Raw Data'!I$3:I$641,'Raw Data'!$B$3:$B$641,$B93,'Raw Data'!$D$3:$D$641,$E93)</f>
        <v>0</v>
      </c>
      <c r="J93" s="10">
        <f t="shared" si="4"/>
        <v>0</v>
      </c>
      <c r="K93" s="11">
        <f t="shared" si="5"/>
        <v>0</v>
      </c>
      <c r="L93" s="10">
        <f t="shared" si="6"/>
        <v>0</v>
      </c>
      <c r="M93" s="11">
        <f t="shared" si="7"/>
        <v>0</v>
      </c>
      <c r="N93" s="43">
        <v>1</v>
      </c>
      <c r="O93" s="12">
        <v>2620</v>
      </c>
      <c r="P93" s="13">
        <v>0</v>
      </c>
      <c r="Q93" s="43">
        <v>11</v>
      </c>
      <c r="R93" s="43">
        <v>23</v>
      </c>
      <c r="S93" s="13">
        <v>0</v>
      </c>
      <c r="T93" s="42" t="s">
        <v>487</v>
      </c>
      <c r="U93" s="2">
        <v>400</v>
      </c>
      <c r="V93" s="6"/>
      <c r="W93"/>
      <c r="X93" s="6"/>
    </row>
    <row r="94" spans="1:25" s="69" customFormat="1" ht="13.35" customHeight="1" x14ac:dyDescent="0.25">
      <c r="A94" s="2">
        <v>2022</v>
      </c>
      <c r="B94" s="14" t="s">
        <v>520</v>
      </c>
      <c r="C94" s="2" t="s">
        <v>1021</v>
      </c>
      <c r="D94" s="2" t="s">
        <v>767</v>
      </c>
      <c r="E94" s="2" t="s">
        <v>499</v>
      </c>
      <c r="F94" s="2" t="s">
        <v>500</v>
      </c>
      <c r="G94" s="9">
        <f>SUMIFS('Raw Data'!G$3:G$641,'Raw Data'!$B$3:$B$641,$B94,'Raw Data'!$D$3:$D$641,$E94)</f>
        <v>0</v>
      </c>
      <c r="H94" s="9">
        <f>SUMIFS('Raw Data'!H$3:H$641,'Raw Data'!$B$3:$B$641,$B94,'Raw Data'!$D$3:$D$641,$E94)</f>
        <v>0</v>
      </c>
      <c r="I94" s="9">
        <f>SUMIFS('Raw Data'!I$3:I$641,'Raw Data'!$B$3:$B$641,$B94,'Raw Data'!$D$3:$D$641,$E94)</f>
        <v>0</v>
      </c>
      <c r="J94" s="10">
        <f t="shared" si="4"/>
        <v>0</v>
      </c>
      <c r="K94" s="11">
        <f t="shared" si="5"/>
        <v>0</v>
      </c>
      <c r="L94" s="10">
        <f t="shared" si="6"/>
        <v>0</v>
      </c>
      <c r="M94" s="11">
        <f t="shared" si="7"/>
        <v>0</v>
      </c>
      <c r="N94" s="43">
        <v>1</v>
      </c>
      <c r="O94" s="12">
        <v>2620</v>
      </c>
      <c r="P94" s="13">
        <v>0</v>
      </c>
      <c r="Q94" s="43">
        <v>11</v>
      </c>
      <c r="R94" s="43">
        <v>23</v>
      </c>
      <c r="S94" s="13">
        <v>0</v>
      </c>
      <c r="T94" s="42" t="s">
        <v>499</v>
      </c>
      <c r="U94" s="2">
        <v>600</v>
      </c>
      <c r="V94" s="6"/>
    </row>
    <row r="95" spans="1:25" s="69" customFormat="1" ht="13.35" customHeight="1" x14ac:dyDescent="0.25">
      <c r="A95" s="2">
        <v>2022</v>
      </c>
      <c r="B95" s="14" t="s">
        <v>520</v>
      </c>
      <c r="C95" s="2" t="s">
        <v>1021</v>
      </c>
      <c r="D95" s="2" t="s">
        <v>521</v>
      </c>
      <c r="E95" s="2" t="s">
        <v>512</v>
      </c>
      <c r="F95" s="2" t="s">
        <v>513</v>
      </c>
      <c r="G95" s="9">
        <f>SUMIFS('Raw Data'!G$3:G$641,'Raw Data'!$B$3:$B$641,$B95,'Raw Data'!$D$3:$D$641,$E95)</f>
        <v>0</v>
      </c>
      <c r="H95" s="9">
        <f>SUMIFS('Raw Data'!H$3:H$641,'Raw Data'!$B$3:$B$641,$B95,'Raw Data'!$D$3:$D$641,$E95)</f>
        <v>0</v>
      </c>
      <c r="I95" s="9">
        <f>SUMIFS('Raw Data'!I$3:I$641,'Raw Data'!$B$3:$B$641,$B95,'Raw Data'!$D$3:$D$641,$E95)</f>
        <v>0</v>
      </c>
      <c r="J95" s="10">
        <f t="shared" si="4"/>
        <v>0</v>
      </c>
      <c r="K95" s="11">
        <f t="shared" si="5"/>
        <v>0</v>
      </c>
      <c r="L95" s="10">
        <f t="shared" si="6"/>
        <v>0</v>
      </c>
      <c r="M95" s="11">
        <f t="shared" si="7"/>
        <v>0</v>
      </c>
      <c r="N95" s="43">
        <v>1</v>
      </c>
      <c r="O95" s="12">
        <v>2620</v>
      </c>
      <c r="P95" s="13">
        <v>0</v>
      </c>
      <c r="Q95" s="43">
        <v>11</v>
      </c>
      <c r="R95" s="43">
        <v>23</v>
      </c>
      <c r="S95" s="13">
        <v>0</v>
      </c>
      <c r="T95" s="42" t="s">
        <v>512</v>
      </c>
      <c r="U95" s="2">
        <v>600</v>
      </c>
      <c r="V95" s="6"/>
    </row>
    <row r="96" spans="1:25" s="69" customFormat="1" ht="13.35" customHeight="1" x14ac:dyDescent="0.25">
      <c r="A96" s="2">
        <v>2022</v>
      </c>
      <c r="B96" s="14" t="s">
        <v>522</v>
      </c>
      <c r="C96" s="2" t="s">
        <v>1021</v>
      </c>
      <c r="D96" s="2" t="s">
        <v>768</v>
      </c>
      <c r="E96" s="2" t="s">
        <v>485</v>
      </c>
      <c r="F96" s="2" t="s">
        <v>486</v>
      </c>
      <c r="G96" s="9">
        <f>SUMIFS('Raw Data'!G$3:G$641,'Raw Data'!$B$3:$B$641,$B96,'Raw Data'!$D$3:$D$641,$E96)</f>
        <v>500</v>
      </c>
      <c r="H96" s="9">
        <f>SUMIFS('Raw Data'!H$3:H$641,'Raw Data'!$B$3:$B$641,$B96,'Raw Data'!$D$3:$D$641,$E96)</f>
        <v>0</v>
      </c>
      <c r="I96" s="9">
        <f>SUMIFS('Raw Data'!I$3:I$641,'Raw Data'!$B$3:$B$641,$B96,'Raw Data'!$D$3:$D$641,$E96)</f>
        <v>0</v>
      </c>
      <c r="J96" s="10">
        <f t="shared" si="4"/>
        <v>0</v>
      </c>
      <c r="K96" s="11">
        <f t="shared" si="5"/>
        <v>500</v>
      </c>
      <c r="L96" s="10">
        <f t="shared" si="6"/>
        <v>291.66666666666663</v>
      </c>
      <c r="M96" s="11">
        <f t="shared" si="7"/>
        <v>291.66666666666663</v>
      </c>
      <c r="N96" s="43">
        <v>1</v>
      </c>
      <c r="O96" s="12">
        <v>2620</v>
      </c>
      <c r="P96" s="13">
        <v>0</v>
      </c>
      <c r="Q96" s="43">
        <v>11</v>
      </c>
      <c r="R96" s="43">
        <v>26</v>
      </c>
      <c r="S96" s="13">
        <v>0</v>
      </c>
      <c r="T96" s="42" t="s">
        <v>485</v>
      </c>
      <c r="U96" s="2">
        <v>400</v>
      </c>
      <c r="V96" s="6"/>
    </row>
    <row r="97" spans="1:25" s="69" customFormat="1" ht="13.35" customHeight="1" x14ac:dyDescent="0.25">
      <c r="A97" s="2">
        <v>2022</v>
      </c>
      <c r="B97" s="14" t="s">
        <v>523</v>
      </c>
      <c r="C97" s="2" t="s">
        <v>1021</v>
      </c>
      <c r="D97" s="2" t="s">
        <v>769</v>
      </c>
      <c r="E97" s="2" t="s">
        <v>485</v>
      </c>
      <c r="F97" s="2" t="s">
        <v>486</v>
      </c>
      <c r="G97" s="9">
        <f>SUMIFS('Raw Data'!G$3:G$641,'Raw Data'!$B$3:$B$641,$B97,'Raw Data'!$D$3:$D$641,$E97)</f>
        <v>3700</v>
      </c>
      <c r="H97" s="9">
        <f>SUMIFS('Raw Data'!H$3:H$641,'Raw Data'!$B$3:$B$641,$B97,'Raw Data'!$D$3:$D$641,$E97)</f>
        <v>650.54</v>
      </c>
      <c r="I97" s="9">
        <f>SUMIFS('Raw Data'!I$3:I$641,'Raw Data'!$B$3:$B$641,$B97,'Raw Data'!$D$3:$D$641,$E97)</f>
        <v>0</v>
      </c>
      <c r="J97" s="10">
        <f t="shared" si="4"/>
        <v>650.54</v>
      </c>
      <c r="K97" s="11">
        <f t="shared" si="5"/>
        <v>3049.46</v>
      </c>
      <c r="L97" s="10">
        <f t="shared" si="6"/>
        <v>2158.333333333333</v>
      </c>
      <c r="M97" s="11">
        <f t="shared" si="7"/>
        <v>1507.7933333333331</v>
      </c>
      <c r="N97" s="43">
        <v>1</v>
      </c>
      <c r="O97" s="12">
        <v>2620</v>
      </c>
      <c r="P97" s="13">
        <v>0</v>
      </c>
      <c r="Q97" s="43">
        <v>11</v>
      </c>
      <c r="R97" s="43">
        <v>29</v>
      </c>
      <c r="S97" s="13">
        <v>0</v>
      </c>
      <c r="T97" s="42" t="s">
        <v>485</v>
      </c>
      <c r="U97" s="2">
        <v>400</v>
      </c>
      <c r="V97" s="6"/>
    </row>
    <row r="98" spans="1:25" s="69" customFormat="1" ht="13.35" customHeight="1" x14ac:dyDescent="0.25">
      <c r="A98" s="2">
        <v>2022</v>
      </c>
      <c r="B98" s="14" t="s">
        <v>523</v>
      </c>
      <c r="C98" s="2" t="s">
        <v>1021</v>
      </c>
      <c r="D98" s="2" t="s">
        <v>769</v>
      </c>
      <c r="E98" s="2" t="s">
        <v>510</v>
      </c>
      <c r="F98" s="2" t="s">
        <v>511</v>
      </c>
      <c r="G98" s="9">
        <f>SUMIFS('Raw Data'!G$3:G$641,'Raw Data'!$B$3:$B$641,$B98,'Raw Data'!$D$3:$D$641,$E98)</f>
        <v>0</v>
      </c>
      <c r="H98" s="9">
        <f>SUMIFS('Raw Data'!H$3:H$641,'Raw Data'!$B$3:$B$641,$B98,'Raw Data'!$D$3:$D$641,$E98)</f>
        <v>0</v>
      </c>
      <c r="I98" s="9">
        <f>SUMIFS('Raw Data'!I$3:I$641,'Raw Data'!$B$3:$B$641,$B98,'Raw Data'!$D$3:$D$641,$E98)</f>
        <v>0</v>
      </c>
      <c r="J98" s="10">
        <f t="shared" si="4"/>
        <v>0</v>
      </c>
      <c r="K98" s="11">
        <f t="shared" si="5"/>
        <v>0</v>
      </c>
      <c r="L98" s="10">
        <f t="shared" si="6"/>
        <v>0</v>
      </c>
      <c r="M98" s="11">
        <f t="shared" si="7"/>
        <v>0</v>
      </c>
      <c r="N98" s="43">
        <v>1</v>
      </c>
      <c r="O98" s="12">
        <v>2620</v>
      </c>
      <c r="P98" s="13">
        <v>0</v>
      </c>
      <c r="Q98" s="43">
        <v>11</v>
      </c>
      <c r="R98" s="43">
        <v>29</v>
      </c>
      <c r="S98" s="13">
        <v>0</v>
      </c>
      <c r="T98" s="42" t="s">
        <v>510</v>
      </c>
      <c r="U98" s="2">
        <v>400</v>
      </c>
      <c r="V98" s="6"/>
    </row>
    <row r="99" spans="1:25" s="69" customFormat="1" ht="13.35" customHeight="1" x14ac:dyDescent="0.25">
      <c r="A99" s="2">
        <v>2022</v>
      </c>
      <c r="B99" s="14" t="s">
        <v>523</v>
      </c>
      <c r="C99" s="2" t="s">
        <v>1021</v>
      </c>
      <c r="D99" s="2" t="s">
        <v>769</v>
      </c>
      <c r="E99" s="2" t="s">
        <v>487</v>
      </c>
      <c r="F99" s="2" t="s">
        <v>488</v>
      </c>
      <c r="G99" s="9">
        <f>SUMIFS('Raw Data'!G$3:G$641,'Raw Data'!$B$3:$B$641,$B99,'Raw Data'!$D$3:$D$641,$E99)</f>
        <v>4900</v>
      </c>
      <c r="H99" s="9">
        <f>SUMIFS('Raw Data'!H$3:H$641,'Raw Data'!$B$3:$B$641,$B99,'Raw Data'!$D$3:$D$641,$E99)</f>
        <v>3185</v>
      </c>
      <c r="I99" s="9">
        <f>SUMIFS('Raw Data'!I$3:I$641,'Raw Data'!$B$3:$B$641,$B99,'Raw Data'!$D$3:$D$641,$E99)</f>
        <v>0</v>
      </c>
      <c r="J99" s="10">
        <f t="shared" si="4"/>
        <v>3185</v>
      </c>
      <c r="K99" s="11">
        <f t="shared" si="5"/>
        <v>1715</v>
      </c>
      <c r="L99" s="10">
        <f t="shared" si="6"/>
        <v>2858.333333333333</v>
      </c>
      <c r="M99" s="11">
        <f t="shared" si="7"/>
        <v>-326.66666666666697</v>
      </c>
      <c r="N99" s="43">
        <v>1</v>
      </c>
      <c r="O99" s="12">
        <v>2620</v>
      </c>
      <c r="P99" s="13">
        <v>0</v>
      </c>
      <c r="Q99" s="43">
        <v>11</v>
      </c>
      <c r="R99" s="43">
        <v>29</v>
      </c>
      <c r="S99" s="13">
        <v>0</v>
      </c>
      <c r="T99" s="42" t="s">
        <v>487</v>
      </c>
      <c r="U99" s="2">
        <v>400</v>
      </c>
      <c r="V99" s="6"/>
    </row>
    <row r="100" spans="1:25" s="69" customFormat="1" ht="13.35" customHeight="1" x14ac:dyDescent="0.25">
      <c r="A100" s="2">
        <v>2022</v>
      </c>
      <c r="B100" s="44" t="s">
        <v>523</v>
      </c>
      <c r="C100" s="2" t="s">
        <v>1021</v>
      </c>
      <c r="D100" s="44" t="s">
        <v>524</v>
      </c>
      <c r="E100" s="44" t="s">
        <v>98</v>
      </c>
      <c r="F100" s="44" t="s">
        <v>99</v>
      </c>
      <c r="G100" s="9">
        <f>SUMIFS('Raw Data'!G$3:G$641,'Raw Data'!$B$3:$B$641,$B100,'Raw Data'!$D$3:$D$641,$E100)</f>
        <v>500</v>
      </c>
      <c r="H100" s="9">
        <f>SUMIFS('Raw Data'!H$3:H$641,'Raw Data'!$B$3:$B$641,$B100,'Raw Data'!$D$3:$D$641,$E100)</f>
        <v>0</v>
      </c>
      <c r="I100" s="9">
        <f>SUMIFS('Raw Data'!I$3:I$641,'Raw Data'!$B$3:$B$641,$B100,'Raw Data'!$D$3:$D$641,$E100)</f>
        <v>0</v>
      </c>
      <c r="J100" s="10">
        <f t="shared" si="4"/>
        <v>0</v>
      </c>
      <c r="K100" s="11">
        <f t="shared" si="5"/>
        <v>500</v>
      </c>
      <c r="L100" s="10">
        <f t="shared" si="6"/>
        <v>291.66666666666663</v>
      </c>
      <c r="M100" s="11">
        <f t="shared" si="7"/>
        <v>291.66666666666663</v>
      </c>
      <c r="N100" s="43">
        <v>1</v>
      </c>
      <c r="O100" s="12">
        <v>2620</v>
      </c>
      <c r="P100" s="13">
        <v>0</v>
      </c>
      <c r="Q100" s="43">
        <v>11</v>
      </c>
      <c r="R100" s="43">
        <v>29</v>
      </c>
      <c r="S100" s="13">
        <v>0</v>
      </c>
      <c r="T100" s="42" t="s">
        <v>98</v>
      </c>
      <c r="U100" s="2">
        <v>400</v>
      </c>
      <c r="V100" s="6"/>
    </row>
    <row r="101" spans="1:25" s="15" customFormat="1" ht="13.15" customHeight="1" x14ac:dyDescent="0.25">
      <c r="A101" s="2">
        <v>2022</v>
      </c>
      <c r="B101" s="14" t="s">
        <v>523</v>
      </c>
      <c r="C101" s="2" t="s">
        <v>1021</v>
      </c>
      <c r="D101" s="2" t="s">
        <v>769</v>
      </c>
      <c r="E101" s="2" t="s">
        <v>499</v>
      </c>
      <c r="F101" s="2" t="s">
        <v>500</v>
      </c>
      <c r="G101" s="9">
        <f>SUMIFS('Raw Data'!G$3:G$641,'Raw Data'!$B$3:$B$641,$B101,'Raw Data'!$D$3:$D$641,$E101)</f>
        <v>5500</v>
      </c>
      <c r="H101" s="9">
        <f>SUMIFS('Raw Data'!H$3:H$641,'Raw Data'!$B$3:$B$641,$B101,'Raw Data'!$D$3:$D$641,$E101)</f>
        <v>3164.12</v>
      </c>
      <c r="I101" s="9">
        <f>SUMIFS('Raw Data'!I$3:I$641,'Raw Data'!$B$3:$B$641,$B101,'Raw Data'!$D$3:$D$641,$E101)</f>
        <v>0</v>
      </c>
      <c r="J101" s="10">
        <f t="shared" si="4"/>
        <v>3164.12</v>
      </c>
      <c r="K101" s="11">
        <f t="shared" si="5"/>
        <v>2335.88</v>
      </c>
      <c r="L101" s="10">
        <f t="shared" si="6"/>
        <v>3208.333333333333</v>
      </c>
      <c r="M101" s="11">
        <f t="shared" si="7"/>
        <v>44.213333333333139</v>
      </c>
      <c r="N101" s="43">
        <v>1</v>
      </c>
      <c r="O101" s="12">
        <v>2620</v>
      </c>
      <c r="P101" s="13">
        <v>0</v>
      </c>
      <c r="Q101" s="43">
        <v>11</v>
      </c>
      <c r="R101" s="43">
        <v>29</v>
      </c>
      <c r="S101" s="13">
        <v>0</v>
      </c>
      <c r="T101" s="42" t="s">
        <v>499</v>
      </c>
      <c r="U101" s="2">
        <v>600</v>
      </c>
      <c r="V101" s="6"/>
      <c r="W101"/>
      <c r="X101" s="6"/>
    </row>
    <row r="102" spans="1:25" s="15" customFormat="1" ht="13.15" customHeight="1" x14ac:dyDescent="0.25">
      <c r="A102" s="2">
        <v>2022</v>
      </c>
      <c r="B102" s="14" t="s">
        <v>523</v>
      </c>
      <c r="C102" s="2" t="s">
        <v>1021</v>
      </c>
      <c r="D102" s="2" t="s">
        <v>524</v>
      </c>
      <c r="E102" s="2" t="s">
        <v>512</v>
      </c>
      <c r="F102" s="2" t="s">
        <v>513</v>
      </c>
      <c r="G102" s="9">
        <f>SUMIFS('Raw Data'!G$3:G$641,'Raw Data'!$B$3:$B$641,$B102,'Raw Data'!$D$3:$D$641,$E102)</f>
        <v>4200</v>
      </c>
      <c r="H102" s="9">
        <f>SUMIFS('Raw Data'!H$3:H$641,'Raw Data'!$B$3:$B$641,$B102,'Raw Data'!$D$3:$D$641,$E102)</f>
        <v>3549.54</v>
      </c>
      <c r="I102" s="9">
        <f>SUMIFS('Raw Data'!I$3:I$641,'Raw Data'!$B$3:$B$641,$B102,'Raw Data'!$D$3:$D$641,$E102)</f>
        <v>0</v>
      </c>
      <c r="J102" s="10">
        <f t="shared" si="4"/>
        <v>3549.54</v>
      </c>
      <c r="K102" s="11">
        <f t="shared" si="5"/>
        <v>650.46</v>
      </c>
      <c r="L102" s="10">
        <f t="shared" si="6"/>
        <v>2450</v>
      </c>
      <c r="M102" s="11">
        <f t="shared" si="7"/>
        <v>-1099.54</v>
      </c>
      <c r="N102" s="43">
        <v>1</v>
      </c>
      <c r="O102" s="12">
        <v>2620</v>
      </c>
      <c r="P102" s="13">
        <v>0</v>
      </c>
      <c r="Q102" s="43">
        <v>11</v>
      </c>
      <c r="R102" s="43">
        <v>29</v>
      </c>
      <c r="S102" s="13">
        <v>0</v>
      </c>
      <c r="T102" s="42" t="s">
        <v>512</v>
      </c>
      <c r="U102" s="2">
        <v>600</v>
      </c>
      <c r="V102" s="6"/>
      <c r="W102"/>
      <c r="X102" s="6"/>
    </row>
    <row r="103" spans="1:25" s="15" customFormat="1" ht="13.15" customHeight="1" x14ac:dyDescent="0.25">
      <c r="A103" s="2">
        <v>2022</v>
      </c>
      <c r="B103" s="14" t="s">
        <v>525</v>
      </c>
      <c r="C103" s="2" t="s">
        <v>1021</v>
      </c>
      <c r="D103" s="2" t="s">
        <v>770</v>
      </c>
      <c r="E103" s="2" t="s">
        <v>485</v>
      </c>
      <c r="F103" s="2" t="s">
        <v>486</v>
      </c>
      <c r="G103" s="9">
        <f>SUMIFS('Raw Data'!G$3:G$641,'Raw Data'!$B$3:$B$641,$B103,'Raw Data'!$D$3:$D$641,$E103)</f>
        <v>4700</v>
      </c>
      <c r="H103" s="9">
        <f>SUMIFS('Raw Data'!H$3:H$641,'Raw Data'!$B$3:$B$641,$B103,'Raw Data'!$D$3:$D$641,$E103)</f>
        <v>3345.77</v>
      </c>
      <c r="I103" s="9">
        <f>SUMIFS('Raw Data'!I$3:I$641,'Raw Data'!$B$3:$B$641,$B103,'Raw Data'!$D$3:$D$641,$E103)</f>
        <v>0</v>
      </c>
      <c r="J103" s="10">
        <f t="shared" si="4"/>
        <v>3345.77</v>
      </c>
      <c r="K103" s="11">
        <f t="shared" si="5"/>
        <v>1354.23</v>
      </c>
      <c r="L103" s="10">
        <f t="shared" si="6"/>
        <v>2741.666666666667</v>
      </c>
      <c r="M103" s="11">
        <f t="shared" si="7"/>
        <v>-604.10333333333301</v>
      </c>
      <c r="N103" s="43">
        <v>1</v>
      </c>
      <c r="O103" s="12">
        <v>2620</v>
      </c>
      <c r="P103" s="13">
        <v>0</v>
      </c>
      <c r="Q103" s="43">
        <v>11</v>
      </c>
      <c r="R103" s="43">
        <v>32</v>
      </c>
      <c r="S103" s="13">
        <v>0</v>
      </c>
      <c r="T103" s="42" t="s">
        <v>485</v>
      </c>
      <c r="U103" s="2">
        <v>400</v>
      </c>
      <c r="V103" s="6"/>
      <c r="W103"/>
      <c r="X103" s="6"/>
    </row>
    <row r="104" spans="1:25" s="15" customFormat="1" ht="13.15" customHeight="1" x14ac:dyDescent="0.25">
      <c r="A104" s="2">
        <v>2022</v>
      </c>
      <c r="B104" s="14" t="s">
        <v>525</v>
      </c>
      <c r="C104" s="2" t="s">
        <v>1021</v>
      </c>
      <c r="D104" s="2" t="s">
        <v>770</v>
      </c>
      <c r="E104" s="2" t="s">
        <v>510</v>
      </c>
      <c r="F104" s="2" t="s">
        <v>511</v>
      </c>
      <c r="G104" s="9">
        <f>SUMIFS('Raw Data'!G$3:G$641,'Raw Data'!$B$3:$B$641,$B104,'Raw Data'!$D$3:$D$641,$E104)</f>
        <v>0</v>
      </c>
      <c r="H104" s="9">
        <f>SUMIFS('Raw Data'!H$3:H$641,'Raw Data'!$B$3:$B$641,$B104,'Raw Data'!$D$3:$D$641,$E104)</f>
        <v>0</v>
      </c>
      <c r="I104" s="9">
        <f>SUMIFS('Raw Data'!I$3:I$641,'Raw Data'!$B$3:$B$641,$B104,'Raw Data'!$D$3:$D$641,$E104)</f>
        <v>0</v>
      </c>
      <c r="J104" s="10">
        <f t="shared" si="4"/>
        <v>0</v>
      </c>
      <c r="K104" s="11">
        <f t="shared" si="5"/>
        <v>0</v>
      </c>
      <c r="L104" s="10">
        <f t="shared" si="6"/>
        <v>0</v>
      </c>
      <c r="M104" s="11">
        <f t="shared" si="7"/>
        <v>0</v>
      </c>
      <c r="N104" s="43">
        <v>1</v>
      </c>
      <c r="O104" s="12">
        <v>2620</v>
      </c>
      <c r="P104" s="13">
        <v>0</v>
      </c>
      <c r="Q104" s="43">
        <v>11</v>
      </c>
      <c r="R104" s="43">
        <v>32</v>
      </c>
      <c r="S104" s="13">
        <v>0</v>
      </c>
      <c r="T104" s="42" t="s">
        <v>510</v>
      </c>
      <c r="U104" s="2">
        <v>400</v>
      </c>
      <c r="V104"/>
      <c r="W104"/>
      <c r="X104" s="6"/>
    </row>
    <row r="105" spans="1:25" s="15" customFormat="1" ht="13.15" customHeight="1" x14ac:dyDescent="0.25">
      <c r="A105" s="2">
        <v>2022</v>
      </c>
      <c r="B105" s="14" t="s">
        <v>525</v>
      </c>
      <c r="C105" s="2" t="s">
        <v>1021</v>
      </c>
      <c r="D105" s="2" t="s">
        <v>770</v>
      </c>
      <c r="E105" s="2" t="s">
        <v>487</v>
      </c>
      <c r="F105" s="2" t="s">
        <v>488</v>
      </c>
      <c r="G105" s="9">
        <f>SUMIFS('Raw Data'!G$3:G$641,'Raw Data'!$B$3:$B$641,$B105,'Raw Data'!$D$3:$D$641,$E105)</f>
        <v>4300</v>
      </c>
      <c r="H105" s="9">
        <f>SUMIFS('Raw Data'!H$3:H$641,'Raw Data'!$B$3:$B$641,$B105,'Raw Data'!$D$3:$D$641,$E105)</f>
        <v>4436</v>
      </c>
      <c r="I105" s="9">
        <f>SUMIFS('Raw Data'!I$3:I$641,'Raw Data'!$B$3:$B$641,$B105,'Raw Data'!$D$3:$D$641,$E105)</f>
        <v>0</v>
      </c>
      <c r="J105" s="10">
        <f t="shared" si="4"/>
        <v>4436</v>
      </c>
      <c r="K105" s="11">
        <f t="shared" si="5"/>
        <v>-136</v>
      </c>
      <c r="L105" s="10">
        <f t="shared" si="6"/>
        <v>2508.333333333333</v>
      </c>
      <c r="M105" s="11">
        <f t="shared" si="7"/>
        <v>-1927.666666666667</v>
      </c>
      <c r="N105" s="43">
        <v>1</v>
      </c>
      <c r="O105" s="12">
        <v>2620</v>
      </c>
      <c r="P105" s="13">
        <v>0</v>
      </c>
      <c r="Q105" s="43">
        <v>11</v>
      </c>
      <c r="R105" s="43">
        <v>32</v>
      </c>
      <c r="S105" s="13">
        <v>0</v>
      </c>
      <c r="T105" s="42" t="s">
        <v>487</v>
      </c>
      <c r="U105" s="2">
        <v>400</v>
      </c>
      <c r="V105" s="6"/>
      <c r="W105"/>
      <c r="X105" s="6"/>
    </row>
    <row r="106" spans="1:25" s="15" customFormat="1" ht="13.15" customHeight="1" x14ac:dyDescent="0.25">
      <c r="A106" s="2">
        <v>2022</v>
      </c>
      <c r="B106" s="14" t="s">
        <v>525</v>
      </c>
      <c r="C106" s="2" t="s">
        <v>1021</v>
      </c>
      <c r="D106" s="2" t="s">
        <v>770</v>
      </c>
      <c r="E106" s="2" t="s">
        <v>489</v>
      </c>
      <c r="F106" s="2" t="s">
        <v>490</v>
      </c>
      <c r="G106" s="9">
        <f>SUMIFS('Raw Data'!G$3:G$641,'Raw Data'!$B$3:$B$641,$B106,'Raw Data'!$D$3:$D$641,$E106)</f>
        <v>16900</v>
      </c>
      <c r="H106" s="9">
        <f>SUMIFS('Raw Data'!H$3:H$641,'Raw Data'!$B$3:$B$641,$B106,'Raw Data'!$D$3:$D$641,$E106)</f>
        <v>0</v>
      </c>
      <c r="I106" s="9">
        <f>SUMIFS('Raw Data'!I$3:I$641,'Raw Data'!$B$3:$B$641,$B106,'Raw Data'!$D$3:$D$641,$E106)</f>
        <v>0</v>
      </c>
      <c r="J106" s="10">
        <f t="shared" si="4"/>
        <v>0</v>
      </c>
      <c r="K106" s="11">
        <f t="shared" si="5"/>
        <v>16900</v>
      </c>
      <c r="L106" s="10">
        <f t="shared" si="6"/>
        <v>9858.3333333333321</v>
      </c>
      <c r="M106" s="11">
        <f t="shared" si="7"/>
        <v>9858.3333333333321</v>
      </c>
      <c r="N106" s="43">
        <v>1</v>
      </c>
      <c r="O106" s="12">
        <v>2620</v>
      </c>
      <c r="P106" s="13">
        <v>0</v>
      </c>
      <c r="Q106" s="43">
        <v>11</v>
      </c>
      <c r="R106" s="43">
        <v>32</v>
      </c>
      <c r="S106" s="13">
        <v>0</v>
      </c>
      <c r="T106" s="42" t="s">
        <v>489</v>
      </c>
      <c r="U106" s="2">
        <v>400</v>
      </c>
      <c r="V106" s="16"/>
      <c r="W106"/>
      <c r="X106" s="6"/>
    </row>
    <row r="107" spans="1:25" customFormat="1" ht="13.35" customHeight="1" x14ac:dyDescent="0.25">
      <c r="A107" s="2">
        <v>2022</v>
      </c>
      <c r="B107" s="14" t="s">
        <v>525</v>
      </c>
      <c r="C107" s="2" t="s">
        <v>1021</v>
      </c>
      <c r="D107" s="2" t="s">
        <v>770</v>
      </c>
      <c r="E107" s="2" t="s">
        <v>35</v>
      </c>
      <c r="F107" s="2" t="s">
        <v>36</v>
      </c>
      <c r="G107" s="9">
        <f>SUMIFS('Raw Data'!G$3:G$641,'Raw Data'!$B$3:$B$641,$B107,'Raw Data'!$D$3:$D$641,$E107)</f>
        <v>2600</v>
      </c>
      <c r="H107" s="9">
        <f>SUMIFS('Raw Data'!H$3:H$641,'Raw Data'!$B$3:$B$641,$B107,'Raw Data'!$D$3:$D$641,$E107)</f>
        <v>0</v>
      </c>
      <c r="I107" s="9">
        <f>SUMIFS('Raw Data'!I$3:I$641,'Raw Data'!$B$3:$B$641,$B107,'Raw Data'!$D$3:$D$641,$E107)</f>
        <v>0</v>
      </c>
      <c r="J107" s="10">
        <f t="shared" si="4"/>
        <v>0</v>
      </c>
      <c r="K107" s="11">
        <f t="shared" si="5"/>
        <v>2600</v>
      </c>
      <c r="L107" s="10">
        <f t="shared" si="6"/>
        <v>1516.6666666666665</v>
      </c>
      <c r="M107" s="11">
        <f t="shared" si="7"/>
        <v>1516.6666666666665</v>
      </c>
      <c r="N107" s="43">
        <v>1</v>
      </c>
      <c r="O107" s="12">
        <v>2620</v>
      </c>
      <c r="P107" s="13">
        <v>0</v>
      </c>
      <c r="Q107" s="43">
        <v>11</v>
      </c>
      <c r="R107" s="43">
        <v>32</v>
      </c>
      <c r="S107" s="13">
        <v>0</v>
      </c>
      <c r="T107" s="42" t="s">
        <v>35</v>
      </c>
      <c r="U107" s="2">
        <v>400</v>
      </c>
      <c r="V107" s="6"/>
      <c r="X107" s="6"/>
    </row>
    <row r="108" spans="1:25" s="15" customFormat="1" ht="13.15" customHeight="1" x14ac:dyDescent="0.25">
      <c r="A108" s="2">
        <v>2022</v>
      </c>
      <c r="B108" s="14" t="s">
        <v>525</v>
      </c>
      <c r="C108" s="2" t="s">
        <v>1021</v>
      </c>
      <c r="D108" s="2" t="s">
        <v>770</v>
      </c>
      <c r="E108" s="2" t="s">
        <v>37</v>
      </c>
      <c r="F108" s="2" t="s">
        <v>38</v>
      </c>
      <c r="G108" s="9">
        <f>SUMIFS('Raw Data'!G$3:G$641,'Raw Data'!$B$3:$B$641,$B108,'Raw Data'!$D$3:$D$641,$E108)</f>
        <v>0</v>
      </c>
      <c r="H108" s="9">
        <f>SUMIFS('Raw Data'!H$3:H$641,'Raw Data'!$B$3:$B$641,$B108,'Raw Data'!$D$3:$D$641,$E108)</f>
        <v>0</v>
      </c>
      <c r="I108" s="9">
        <f>SUMIFS('Raw Data'!I$3:I$641,'Raw Data'!$B$3:$B$641,$B108,'Raw Data'!$D$3:$D$641,$E108)</f>
        <v>0</v>
      </c>
      <c r="J108" s="10">
        <f t="shared" si="4"/>
        <v>0</v>
      </c>
      <c r="K108" s="11">
        <f t="shared" si="5"/>
        <v>0</v>
      </c>
      <c r="L108" s="10">
        <f t="shared" si="6"/>
        <v>0</v>
      </c>
      <c r="M108" s="11">
        <f t="shared" si="7"/>
        <v>0</v>
      </c>
      <c r="N108" s="43">
        <v>1</v>
      </c>
      <c r="O108" s="12">
        <v>2620</v>
      </c>
      <c r="P108" s="13">
        <v>0</v>
      </c>
      <c r="Q108" s="43">
        <v>11</v>
      </c>
      <c r="R108" s="43">
        <v>32</v>
      </c>
      <c r="S108" s="13">
        <v>0</v>
      </c>
      <c r="T108" s="42" t="s">
        <v>37</v>
      </c>
      <c r="U108" s="2">
        <v>400</v>
      </c>
      <c r="V108" s="6"/>
      <c r="W108"/>
      <c r="X108" s="6"/>
    </row>
    <row r="109" spans="1:25" s="15" customFormat="1" ht="13.15" customHeight="1" x14ac:dyDescent="0.25">
      <c r="A109" s="2">
        <v>2022</v>
      </c>
      <c r="B109" s="14" t="s">
        <v>525</v>
      </c>
      <c r="C109" s="2" t="s">
        <v>1021</v>
      </c>
      <c r="D109" s="2" t="s">
        <v>770</v>
      </c>
      <c r="E109" s="2" t="s">
        <v>13</v>
      </c>
      <c r="F109" s="2" t="s">
        <v>14</v>
      </c>
      <c r="G109" s="9">
        <f>SUMIFS('Raw Data'!G$3:G$641,'Raw Data'!$B$3:$B$641,$B109,'Raw Data'!$D$3:$D$641,$E109)</f>
        <v>4600</v>
      </c>
      <c r="H109" s="9">
        <f>SUMIFS('Raw Data'!H$3:H$641,'Raw Data'!$B$3:$B$641,$B109,'Raw Data'!$D$3:$D$641,$E109)</f>
        <v>14177.94</v>
      </c>
      <c r="I109" s="9">
        <f>SUMIFS('Raw Data'!I$3:I$641,'Raw Data'!$B$3:$B$641,$B109,'Raw Data'!$D$3:$D$641,$E109)</f>
        <v>0</v>
      </c>
      <c r="J109" s="10">
        <f t="shared" si="4"/>
        <v>14177.94</v>
      </c>
      <c r="K109" s="11">
        <f t="shared" si="5"/>
        <v>-9577.94</v>
      </c>
      <c r="L109" s="10">
        <f t="shared" si="6"/>
        <v>2683.333333333333</v>
      </c>
      <c r="M109" s="11">
        <f t="shared" si="7"/>
        <v>-11494.606666666667</v>
      </c>
      <c r="N109" s="43">
        <v>1</v>
      </c>
      <c r="O109" s="12">
        <v>2620</v>
      </c>
      <c r="P109" s="13">
        <v>0</v>
      </c>
      <c r="Q109" s="43">
        <v>11</v>
      </c>
      <c r="R109" s="43">
        <v>32</v>
      </c>
      <c r="S109" s="13">
        <v>0</v>
      </c>
      <c r="T109" s="42" t="s">
        <v>13</v>
      </c>
      <c r="U109" s="2">
        <v>600</v>
      </c>
      <c r="V109" s="6"/>
      <c r="W109"/>
      <c r="X109" s="6"/>
    </row>
    <row r="110" spans="1:25" customFormat="1" ht="13.35" customHeight="1" x14ac:dyDescent="0.25">
      <c r="A110" s="2">
        <v>2022</v>
      </c>
      <c r="B110" s="14" t="s">
        <v>525</v>
      </c>
      <c r="C110" s="2" t="s">
        <v>1021</v>
      </c>
      <c r="D110" s="2" t="s">
        <v>770</v>
      </c>
      <c r="E110" s="2" t="s">
        <v>499</v>
      </c>
      <c r="F110" s="2" t="s">
        <v>500</v>
      </c>
      <c r="G110" s="9">
        <f>SUMIFS('Raw Data'!G$3:G$641,'Raw Data'!$B$3:$B$641,$B110,'Raw Data'!$D$3:$D$641,$E110)</f>
        <v>12000</v>
      </c>
      <c r="H110" s="9">
        <f>SUMIFS('Raw Data'!H$3:H$641,'Raw Data'!$B$3:$B$641,$B110,'Raw Data'!$D$3:$D$641,$E110)</f>
        <v>6084.57</v>
      </c>
      <c r="I110" s="9">
        <f>SUMIFS('Raw Data'!I$3:I$641,'Raw Data'!$B$3:$B$641,$B110,'Raw Data'!$D$3:$D$641,$E110)</f>
        <v>0</v>
      </c>
      <c r="J110" s="10">
        <f t="shared" si="4"/>
        <v>6084.57</v>
      </c>
      <c r="K110" s="11">
        <f t="shared" si="5"/>
        <v>5915.43</v>
      </c>
      <c r="L110" s="10">
        <f t="shared" si="6"/>
        <v>7000</v>
      </c>
      <c r="M110" s="11">
        <f t="shared" si="7"/>
        <v>915.43000000000029</v>
      </c>
      <c r="N110" s="43">
        <v>1</v>
      </c>
      <c r="O110" s="12">
        <v>2620</v>
      </c>
      <c r="P110" s="13">
        <v>0</v>
      </c>
      <c r="Q110" s="43">
        <v>11</v>
      </c>
      <c r="R110" s="43">
        <v>32</v>
      </c>
      <c r="S110" s="13">
        <v>0</v>
      </c>
      <c r="T110" s="42" t="s">
        <v>499</v>
      </c>
      <c r="U110" s="2">
        <v>600</v>
      </c>
      <c r="V110" s="6"/>
      <c r="X110" s="6"/>
      <c r="Y110" s="6"/>
    </row>
    <row r="111" spans="1:25" customFormat="1" ht="13.35" customHeight="1" x14ac:dyDescent="0.25">
      <c r="A111" s="2">
        <v>2022</v>
      </c>
      <c r="B111" s="14" t="s">
        <v>525</v>
      </c>
      <c r="C111" s="2" t="s">
        <v>1021</v>
      </c>
      <c r="D111" s="2" t="s">
        <v>526</v>
      </c>
      <c r="E111" s="2" t="s">
        <v>512</v>
      </c>
      <c r="F111" s="2" t="s">
        <v>513</v>
      </c>
      <c r="G111" s="9">
        <f>SUMIFS('Raw Data'!G$3:G$641,'Raw Data'!$B$3:$B$641,$B111,'Raw Data'!$D$3:$D$641,$E111)</f>
        <v>38000</v>
      </c>
      <c r="H111" s="9">
        <f>SUMIFS('Raw Data'!H$3:H$641,'Raw Data'!$B$3:$B$641,$B111,'Raw Data'!$D$3:$D$641,$E111)</f>
        <v>30693.3</v>
      </c>
      <c r="I111" s="9">
        <f>SUMIFS('Raw Data'!I$3:I$641,'Raw Data'!$B$3:$B$641,$B111,'Raw Data'!$D$3:$D$641,$E111)</f>
        <v>0</v>
      </c>
      <c r="J111" s="10">
        <f t="shared" si="4"/>
        <v>30693.3</v>
      </c>
      <c r="K111" s="11">
        <f t="shared" si="5"/>
        <v>7306.7000000000007</v>
      </c>
      <c r="L111" s="10">
        <f t="shared" si="6"/>
        <v>22166.666666666664</v>
      </c>
      <c r="M111" s="11">
        <f t="shared" si="7"/>
        <v>-8526.633333333335</v>
      </c>
      <c r="N111" s="43">
        <v>1</v>
      </c>
      <c r="O111" s="12">
        <v>2620</v>
      </c>
      <c r="P111" s="13">
        <v>0</v>
      </c>
      <c r="Q111" s="43">
        <v>11</v>
      </c>
      <c r="R111" s="43">
        <v>32</v>
      </c>
      <c r="S111" s="13">
        <v>0</v>
      </c>
      <c r="T111" s="42" t="s">
        <v>512</v>
      </c>
      <c r="U111" s="2">
        <v>600</v>
      </c>
      <c r="V111" s="6"/>
      <c r="X111" s="6"/>
      <c r="Y111" s="6"/>
    </row>
    <row r="112" spans="1:25" s="15" customFormat="1" ht="13.15" customHeight="1" x14ac:dyDescent="0.25">
      <c r="A112" s="2">
        <v>2022</v>
      </c>
      <c r="B112" s="44" t="s">
        <v>525</v>
      </c>
      <c r="C112" s="44" t="s">
        <v>1021</v>
      </c>
      <c r="D112" s="44" t="s">
        <v>526</v>
      </c>
      <c r="E112" s="44" t="s">
        <v>53</v>
      </c>
      <c r="F112" s="44" t="s">
        <v>54</v>
      </c>
      <c r="G112" s="9">
        <f>SUMIFS('Raw Data'!G$3:G$641,'Raw Data'!$B$3:$B$641,$B112,'Raw Data'!$D$3:$D$641,$E112)</f>
        <v>500</v>
      </c>
      <c r="H112" s="9">
        <f>SUMIFS('Raw Data'!H$3:H$641,'Raw Data'!$B$3:$B$641,$B112,'Raw Data'!$D$3:$D$641,$E112)</f>
        <v>0</v>
      </c>
      <c r="I112" s="9">
        <f>SUMIFS('Raw Data'!I$3:I$641,'Raw Data'!$B$3:$B$641,$B112,'Raw Data'!$D$3:$D$641,$E112)</f>
        <v>0</v>
      </c>
      <c r="J112" s="10">
        <f t="shared" si="4"/>
        <v>0</v>
      </c>
      <c r="K112" s="11">
        <f t="shared" si="5"/>
        <v>500</v>
      </c>
      <c r="L112" s="10">
        <f t="shared" si="6"/>
        <v>291.66666666666663</v>
      </c>
      <c r="M112" s="11">
        <f t="shared" si="7"/>
        <v>291.66666666666663</v>
      </c>
      <c r="N112" s="43">
        <v>1</v>
      </c>
      <c r="O112" s="12">
        <v>2620</v>
      </c>
      <c r="P112" s="13">
        <v>0</v>
      </c>
      <c r="Q112" s="43">
        <v>11</v>
      </c>
      <c r="R112" s="43">
        <v>32</v>
      </c>
      <c r="S112" s="13">
        <v>0</v>
      </c>
      <c r="T112" s="42" t="s">
        <v>53</v>
      </c>
      <c r="U112" s="2">
        <v>800</v>
      </c>
      <c r="V112" s="6"/>
      <c r="W112"/>
      <c r="X112" s="6"/>
    </row>
    <row r="113" spans="1:25" s="69" customFormat="1" ht="13.35" customHeight="1" x14ac:dyDescent="0.25">
      <c r="A113" s="2">
        <v>2022</v>
      </c>
      <c r="B113" s="14" t="s">
        <v>527</v>
      </c>
      <c r="C113" s="2" t="s">
        <v>1021</v>
      </c>
      <c r="D113" s="2" t="s">
        <v>771</v>
      </c>
      <c r="E113" s="2" t="s">
        <v>485</v>
      </c>
      <c r="F113" s="2" t="s">
        <v>486</v>
      </c>
      <c r="G113" s="9">
        <f>SUMIFS('Raw Data'!G$3:G$641,'Raw Data'!$B$3:$B$641,$B113,'Raw Data'!$D$3:$D$641,$E113)</f>
        <v>700</v>
      </c>
      <c r="H113" s="9">
        <f>SUMIFS('Raw Data'!H$3:H$641,'Raw Data'!$B$3:$B$641,$B113,'Raw Data'!$D$3:$D$641,$E113)</f>
        <v>0</v>
      </c>
      <c r="I113" s="9">
        <f>SUMIFS('Raw Data'!I$3:I$641,'Raw Data'!$B$3:$B$641,$B113,'Raw Data'!$D$3:$D$641,$E113)</f>
        <v>0</v>
      </c>
      <c r="J113" s="10">
        <f t="shared" si="4"/>
        <v>0</v>
      </c>
      <c r="K113" s="11">
        <f t="shared" si="5"/>
        <v>700</v>
      </c>
      <c r="L113" s="10">
        <f t="shared" si="6"/>
        <v>408.33333333333337</v>
      </c>
      <c r="M113" s="11">
        <f t="shared" si="7"/>
        <v>408.33333333333337</v>
      </c>
      <c r="N113" s="43">
        <v>1</v>
      </c>
      <c r="O113" s="12">
        <v>2620</v>
      </c>
      <c r="P113" s="13">
        <v>0</v>
      </c>
      <c r="Q113" s="43">
        <v>11</v>
      </c>
      <c r="R113" s="43">
        <v>40</v>
      </c>
      <c r="S113" s="13">
        <v>0</v>
      </c>
      <c r="T113" s="42" t="s">
        <v>485</v>
      </c>
      <c r="U113" s="2">
        <v>400</v>
      </c>
      <c r="V113" s="6"/>
    </row>
    <row r="114" spans="1:25" s="15" customFormat="1" ht="13.15" customHeight="1" x14ac:dyDescent="0.25">
      <c r="A114" s="2">
        <v>2022</v>
      </c>
      <c r="B114" s="14" t="s">
        <v>527</v>
      </c>
      <c r="C114" s="2" t="s">
        <v>1021</v>
      </c>
      <c r="D114" s="2" t="s">
        <v>771</v>
      </c>
      <c r="E114" s="2" t="s">
        <v>510</v>
      </c>
      <c r="F114" s="2" t="s">
        <v>511</v>
      </c>
      <c r="G114" s="9">
        <f>SUMIFS('Raw Data'!G$3:G$641,'Raw Data'!$B$3:$B$641,$B114,'Raw Data'!$D$3:$D$641,$E114)</f>
        <v>0</v>
      </c>
      <c r="H114" s="9">
        <f>SUMIFS('Raw Data'!H$3:H$641,'Raw Data'!$B$3:$B$641,$B114,'Raw Data'!$D$3:$D$641,$E114)</f>
        <v>0</v>
      </c>
      <c r="I114" s="9">
        <f>SUMIFS('Raw Data'!I$3:I$641,'Raw Data'!$B$3:$B$641,$B114,'Raw Data'!$D$3:$D$641,$E114)</f>
        <v>0</v>
      </c>
      <c r="J114" s="10">
        <f t="shared" si="4"/>
        <v>0</v>
      </c>
      <c r="K114" s="11">
        <f t="shared" si="5"/>
        <v>0</v>
      </c>
      <c r="L114" s="10">
        <f t="shared" si="6"/>
        <v>0</v>
      </c>
      <c r="M114" s="11">
        <f t="shared" si="7"/>
        <v>0</v>
      </c>
      <c r="N114" s="43">
        <v>1</v>
      </c>
      <c r="O114" s="12">
        <v>2620</v>
      </c>
      <c r="P114" s="13">
        <v>0</v>
      </c>
      <c r="Q114" s="43">
        <v>11</v>
      </c>
      <c r="R114" s="43">
        <v>40</v>
      </c>
      <c r="S114" s="13">
        <v>0</v>
      </c>
      <c r="T114" s="42" t="s">
        <v>510</v>
      </c>
      <c r="U114" s="2">
        <v>400</v>
      </c>
      <c r="V114" s="6"/>
      <c r="W114"/>
      <c r="X114" s="6"/>
    </row>
    <row r="115" spans="1:25" customFormat="1" ht="13.35" customHeight="1" x14ac:dyDescent="0.25">
      <c r="A115" s="2">
        <v>2022</v>
      </c>
      <c r="B115" s="14" t="s">
        <v>527</v>
      </c>
      <c r="C115" s="2" t="s">
        <v>1021</v>
      </c>
      <c r="D115" s="2" t="s">
        <v>771</v>
      </c>
      <c r="E115" s="2" t="s">
        <v>487</v>
      </c>
      <c r="F115" s="2" t="s">
        <v>488</v>
      </c>
      <c r="G115" s="9">
        <f>SUMIFS('Raw Data'!G$3:G$641,'Raw Data'!$B$3:$B$641,$B115,'Raw Data'!$D$3:$D$641,$E115)</f>
        <v>1600</v>
      </c>
      <c r="H115" s="9">
        <f>SUMIFS('Raw Data'!H$3:H$641,'Raw Data'!$B$3:$B$641,$B115,'Raw Data'!$D$3:$D$641,$E115)</f>
        <v>0</v>
      </c>
      <c r="I115" s="9">
        <f>SUMIFS('Raw Data'!I$3:I$641,'Raw Data'!$B$3:$B$641,$B115,'Raw Data'!$D$3:$D$641,$E115)</f>
        <v>0</v>
      </c>
      <c r="J115" s="10">
        <f t="shared" si="4"/>
        <v>0</v>
      </c>
      <c r="K115" s="11">
        <f t="shared" si="5"/>
        <v>1600</v>
      </c>
      <c r="L115" s="10">
        <f t="shared" si="6"/>
        <v>933.33333333333337</v>
      </c>
      <c r="M115" s="11">
        <f t="shared" si="7"/>
        <v>933.33333333333337</v>
      </c>
      <c r="N115" s="43">
        <v>1</v>
      </c>
      <c r="O115" s="12">
        <v>2620</v>
      </c>
      <c r="P115" s="13">
        <v>0</v>
      </c>
      <c r="Q115" s="43">
        <v>11</v>
      </c>
      <c r="R115" s="43">
        <v>40</v>
      </c>
      <c r="S115" s="13">
        <v>0</v>
      </c>
      <c r="T115" s="42" t="s">
        <v>487</v>
      </c>
      <c r="U115" s="2">
        <v>400</v>
      </c>
      <c r="V115" s="6"/>
      <c r="X115" s="6"/>
    </row>
    <row r="116" spans="1:25" s="15" customFormat="1" ht="13.15" customHeight="1" x14ac:dyDescent="0.25">
      <c r="A116" s="2">
        <v>2022</v>
      </c>
      <c r="B116" s="14" t="s">
        <v>527</v>
      </c>
      <c r="C116" s="2" t="s">
        <v>1021</v>
      </c>
      <c r="D116" s="2" t="s">
        <v>771</v>
      </c>
      <c r="E116" s="2" t="s">
        <v>499</v>
      </c>
      <c r="F116" s="2" t="s">
        <v>500</v>
      </c>
      <c r="G116" s="9">
        <f>SUMIFS('Raw Data'!G$3:G$641,'Raw Data'!$B$3:$B$641,$B116,'Raw Data'!$D$3:$D$641,$E116)</f>
        <v>3500</v>
      </c>
      <c r="H116" s="9">
        <f>SUMIFS('Raw Data'!H$3:H$641,'Raw Data'!$B$3:$B$641,$B116,'Raw Data'!$D$3:$D$641,$E116)</f>
        <v>0</v>
      </c>
      <c r="I116" s="9">
        <f>SUMIFS('Raw Data'!I$3:I$641,'Raw Data'!$B$3:$B$641,$B116,'Raw Data'!$D$3:$D$641,$E116)</f>
        <v>0</v>
      </c>
      <c r="J116" s="10">
        <f t="shared" si="4"/>
        <v>0</v>
      </c>
      <c r="K116" s="11">
        <f t="shared" si="5"/>
        <v>3500</v>
      </c>
      <c r="L116" s="10">
        <f t="shared" si="6"/>
        <v>2041.6666666666667</v>
      </c>
      <c r="M116" s="11">
        <f t="shared" si="7"/>
        <v>2041.6666666666667</v>
      </c>
      <c r="N116" s="43">
        <v>1</v>
      </c>
      <c r="O116" s="12">
        <v>2620</v>
      </c>
      <c r="P116" s="13">
        <v>0</v>
      </c>
      <c r="Q116" s="43">
        <v>11</v>
      </c>
      <c r="R116" s="43">
        <v>40</v>
      </c>
      <c r="S116" s="13">
        <v>0</v>
      </c>
      <c r="T116" s="42" t="s">
        <v>499</v>
      </c>
      <c r="U116" s="2">
        <v>600</v>
      </c>
      <c r="W116"/>
      <c r="X116" s="6"/>
    </row>
    <row r="117" spans="1:25" s="15" customFormat="1" ht="13.15" customHeight="1" x14ac:dyDescent="0.25">
      <c r="A117" s="2">
        <v>2022</v>
      </c>
      <c r="B117" s="14" t="s">
        <v>527</v>
      </c>
      <c r="C117" s="2" t="s">
        <v>1021</v>
      </c>
      <c r="D117" s="2" t="s">
        <v>528</v>
      </c>
      <c r="E117" s="2" t="s">
        <v>512</v>
      </c>
      <c r="F117" s="2" t="s">
        <v>513</v>
      </c>
      <c r="G117" s="9">
        <f>SUMIFS('Raw Data'!G$3:G$641,'Raw Data'!$B$3:$B$641,$B117,'Raw Data'!$D$3:$D$641,$E117)</f>
        <v>3000</v>
      </c>
      <c r="H117" s="9">
        <f>SUMIFS('Raw Data'!H$3:H$641,'Raw Data'!$B$3:$B$641,$B117,'Raw Data'!$D$3:$D$641,$E117)</f>
        <v>0</v>
      </c>
      <c r="I117" s="9">
        <f>SUMIFS('Raw Data'!I$3:I$641,'Raw Data'!$B$3:$B$641,$B117,'Raw Data'!$D$3:$D$641,$E117)</f>
        <v>0</v>
      </c>
      <c r="J117" s="10">
        <f t="shared" si="4"/>
        <v>0</v>
      </c>
      <c r="K117" s="11">
        <f t="shared" si="5"/>
        <v>3000</v>
      </c>
      <c r="L117" s="10">
        <f t="shared" si="6"/>
        <v>1750</v>
      </c>
      <c r="M117" s="11">
        <f t="shared" si="7"/>
        <v>1750</v>
      </c>
      <c r="N117" s="43">
        <v>1</v>
      </c>
      <c r="O117" s="12">
        <v>2620</v>
      </c>
      <c r="P117" s="13">
        <v>0</v>
      </c>
      <c r="Q117" s="43">
        <v>11</v>
      </c>
      <c r="R117" s="43">
        <v>40</v>
      </c>
      <c r="S117" s="13">
        <v>0</v>
      </c>
      <c r="T117" s="42" t="s">
        <v>512</v>
      </c>
      <c r="U117" s="2">
        <v>600</v>
      </c>
      <c r="V117" s="6"/>
      <c r="W117"/>
      <c r="X117" s="6"/>
    </row>
    <row r="118" spans="1:25" s="15" customFormat="1" ht="13.15" customHeight="1" x14ac:dyDescent="0.25">
      <c r="A118" s="2">
        <v>2022</v>
      </c>
      <c r="B118" s="44" t="s">
        <v>529</v>
      </c>
      <c r="C118" s="2" t="s">
        <v>1021</v>
      </c>
      <c r="D118" s="44" t="s">
        <v>530</v>
      </c>
      <c r="E118" s="44" t="s">
        <v>505</v>
      </c>
      <c r="F118" s="44" t="s">
        <v>506</v>
      </c>
      <c r="G118" s="9">
        <f>SUMIFS('Raw Data'!G$3:G$641,'Raw Data'!$B$3:$B$641,$B118,'Raw Data'!$D$3:$D$641,$E118)</f>
        <v>0</v>
      </c>
      <c r="H118" s="9">
        <f>SUMIFS('Raw Data'!H$3:H$641,'Raw Data'!$B$3:$B$641,$B118,'Raw Data'!$D$3:$D$641,$E118)</f>
        <v>0</v>
      </c>
      <c r="I118" s="9">
        <f>SUMIFS('Raw Data'!I$3:I$641,'Raw Data'!$B$3:$B$641,$B118,'Raw Data'!$D$3:$D$641,$E118)</f>
        <v>0</v>
      </c>
      <c r="J118" s="10">
        <f t="shared" si="4"/>
        <v>0</v>
      </c>
      <c r="K118" s="11">
        <f t="shared" si="5"/>
        <v>0</v>
      </c>
      <c r="L118" s="10">
        <f t="shared" si="6"/>
        <v>0</v>
      </c>
      <c r="M118" s="11">
        <f t="shared" si="7"/>
        <v>0</v>
      </c>
      <c r="N118" s="46">
        <v>1</v>
      </c>
      <c r="O118" s="2">
        <v>2620</v>
      </c>
      <c r="P118" s="47">
        <v>0</v>
      </c>
      <c r="Q118" s="46">
        <v>21</v>
      </c>
      <c r="R118" s="46">
        <v>1</v>
      </c>
      <c r="S118" s="47">
        <v>0</v>
      </c>
      <c r="T118" s="44">
        <v>350</v>
      </c>
      <c r="U118" s="2">
        <v>300</v>
      </c>
      <c r="V118" s="6"/>
      <c r="W118"/>
      <c r="X118" s="6"/>
    </row>
    <row r="119" spans="1:25" customFormat="1" ht="13.35" customHeight="1" x14ac:dyDescent="0.25">
      <c r="A119" s="2">
        <v>2022</v>
      </c>
      <c r="B119" s="14" t="s">
        <v>529</v>
      </c>
      <c r="C119" s="2" t="s">
        <v>1021</v>
      </c>
      <c r="D119" s="2" t="s">
        <v>772</v>
      </c>
      <c r="E119" s="2" t="s">
        <v>485</v>
      </c>
      <c r="F119" s="2" t="s">
        <v>486</v>
      </c>
      <c r="G119" s="9">
        <f>SUMIFS('Raw Data'!G$3:G$641,'Raw Data'!$B$3:$B$641,$B119,'Raw Data'!$D$3:$D$641,$E119)</f>
        <v>6500</v>
      </c>
      <c r="H119" s="9">
        <f>SUMIFS('Raw Data'!H$3:H$641,'Raw Data'!$B$3:$B$641,$B119,'Raw Data'!$D$3:$D$641,$E119)</f>
        <v>3072.91</v>
      </c>
      <c r="I119" s="9">
        <f>SUMIFS('Raw Data'!I$3:I$641,'Raw Data'!$B$3:$B$641,$B119,'Raw Data'!$D$3:$D$641,$E119)</f>
        <v>0</v>
      </c>
      <c r="J119" s="10">
        <f t="shared" si="4"/>
        <v>3072.91</v>
      </c>
      <c r="K119" s="11">
        <f t="shared" si="5"/>
        <v>3427.09</v>
      </c>
      <c r="L119" s="10">
        <f t="shared" si="6"/>
        <v>3791.6666666666665</v>
      </c>
      <c r="M119" s="11">
        <f t="shared" si="7"/>
        <v>718.75666666666666</v>
      </c>
      <c r="N119" s="43">
        <v>1</v>
      </c>
      <c r="O119" s="12">
        <v>2620</v>
      </c>
      <c r="P119" s="13">
        <v>0</v>
      </c>
      <c r="Q119" s="43">
        <v>21</v>
      </c>
      <c r="R119" s="43">
        <v>1</v>
      </c>
      <c r="S119" s="13">
        <v>0</v>
      </c>
      <c r="T119" s="42" t="s">
        <v>485</v>
      </c>
      <c r="U119" s="2">
        <v>400</v>
      </c>
      <c r="V119" s="6"/>
      <c r="X119" s="6"/>
    </row>
    <row r="120" spans="1:25" ht="13.15" customHeight="1" x14ac:dyDescent="0.25">
      <c r="A120" s="2">
        <v>2022</v>
      </c>
      <c r="B120" s="14" t="s">
        <v>529</v>
      </c>
      <c r="C120" s="2" t="s">
        <v>1021</v>
      </c>
      <c r="D120" s="2" t="s">
        <v>772</v>
      </c>
      <c r="E120" s="2" t="s">
        <v>510</v>
      </c>
      <c r="F120" s="2" t="s">
        <v>511</v>
      </c>
      <c r="G120" s="9">
        <f>SUMIFS('Raw Data'!G$3:G$641,'Raw Data'!$B$3:$B$641,$B120,'Raw Data'!$D$3:$D$641,$E120)</f>
        <v>0</v>
      </c>
      <c r="H120" s="9">
        <f>SUMIFS('Raw Data'!H$3:H$641,'Raw Data'!$B$3:$B$641,$B120,'Raw Data'!$D$3:$D$641,$E120)</f>
        <v>0</v>
      </c>
      <c r="I120" s="9">
        <f>SUMIFS('Raw Data'!I$3:I$641,'Raw Data'!$B$3:$B$641,$B120,'Raw Data'!$D$3:$D$641,$E120)</f>
        <v>0</v>
      </c>
      <c r="J120" s="10">
        <f t="shared" si="4"/>
        <v>0</v>
      </c>
      <c r="K120" s="11">
        <f t="shared" si="5"/>
        <v>0</v>
      </c>
      <c r="L120" s="10">
        <f t="shared" si="6"/>
        <v>0</v>
      </c>
      <c r="M120" s="11">
        <f t="shared" si="7"/>
        <v>0</v>
      </c>
      <c r="N120" s="43">
        <v>1</v>
      </c>
      <c r="O120" s="12">
        <v>2620</v>
      </c>
      <c r="P120" s="13">
        <v>0</v>
      </c>
      <c r="Q120" s="43">
        <v>21</v>
      </c>
      <c r="R120" s="43">
        <v>1</v>
      </c>
      <c r="S120" s="13">
        <v>0</v>
      </c>
      <c r="T120" s="42" t="s">
        <v>510</v>
      </c>
      <c r="U120" s="2">
        <v>400</v>
      </c>
      <c r="W120"/>
    </row>
    <row r="121" spans="1:25" ht="13.15" customHeight="1" x14ac:dyDescent="0.25">
      <c r="A121" s="2">
        <v>2022</v>
      </c>
      <c r="B121" s="14" t="s">
        <v>529</v>
      </c>
      <c r="C121" s="2" t="s">
        <v>1021</v>
      </c>
      <c r="D121" s="2" t="s">
        <v>772</v>
      </c>
      <c r="E121" s="2" t="s">
        <v>487</v>
      </c>
      <c r="F121" s="2" t="s">
        <v>488</v>
      </c>
      <c r="G121" s="9">
        <f>SUMIFS('Raw Data'!G$3:G$641,'Raw Data'!$B$3:$B$641,$B121,'Raw Data'!$D$3:$D$641,$E121)</f>
        <v>23000</v>
      </c>
      <c r="H121" s="9">
        <f>SUMIFS('Raw Data'!H$3:H$641,'Raw Data'!$B$3:$B$641,$B121,'Raw Data'!$D$3:$D$641,$E121)</f>
        <v>19623.79</v>
      </c>
      <c r="I121" s="9">
        <f>SUMIFS('Raw Data'!I$3:I$641,'Raw Data'!$B$3:$B$641,$B121,'Raw Data'!$D$3:$D$641,$E121)</f>
        <v>0</v>
      </c>
      <c r="J121" s="10">
        <f t="shared" si="4"/>
        <v>19623.79</v>
      </c>
      <c r="K121" s="11">
        <f t="shared" si="5"/>
        <v>3376.2099999999991</v>
      </c>
      <c r="L121" s="10">
        <f t="shared" si="6"/>
        <v>13416.666666666668</v>
      </c>
      <c r="M121" s="11">
        <f t="shared" si="7"/>
        <v>-6207.123333333333</v>
      </c>
      <c r="N121" s="43">
        <v>1</v>
      </c>
      <c r="O121" s="12">
        <v>2620</v>
      </c>
      <c r="P121" s="13">
        <v>0</v>
      </c>
      <c r="Q121" s="43">
        <v>21</v>
      </c>
      <c r="R121" s="43">
        <v>1</v>
      </c>
      <c r="S121" s="13">
        <v>0</v>
      </c>
      <c r="T121" s="42" t="s">
        <v>487</v>
      </c>
      <c r="U121" s="2">
        <v>400</v>
      </c>
      <c r="W121"/>
    </row>
    <row r="122" spans="1:25" ht="13.15" customHeight="1" x14ac:dyDescent="0.25">
      <c r="A122" s="2">
        <v>2022</v>
      </c>
      <c r="B122" s="14" t="s">
        <v>529</v>
      </c>
      <c r="C122" s="2" t="s">
        <v>1021</v>
      </c>
      <c r="D122" s="2" t="s">
        <v>772</v>
      </c>
      <c r="E122" s="2" t="s">
        <v>489</v>
      </c>
      <c r="F122" s="2" t="s">
        <v>490</v>
      </c>
      <c r="G122" s="9">
        <f>SUMIFS('Raw Data'!G$3:G$641,'Raw Data'!$B$3:$B$641,$B122,'Raw Data'!$D$3:$D$641,$E122)</f>
        <v>11500</v>
      </c>
      <c r="H122" s="9">
        <f>SUMIFS('Raw Data'!H$3:H$641,'Raw Data'!$B$3:$B$641,$B122,'Raw Data'!$D$3:$D$641,$E122)</f>
        <v>4870</v>
      </c>
      <c r="I122" s="9">
        <f>SUMIFS('Raw Data'!I$3:I$641,'Raw Data'!$B$3:$B$641,$B122,'Raw Data'!$D$3:$D$641,$E122)</f>
        <v>0</v>
      </c>
      <c r="J122" s="10">
        <f t="shared" si="4"/>
        <v>4870</v>
      </c>
      <c r="K122" s="11">
        <f t="shared" si="5"/>
        <v>6630</v>
      </c>
      <c r="L122" s="10">
        <f t="shared" si="6"/>
        <v>6708.3333333333339</v>
      </c>
      <c r="M122" s="11">
        <f t="shared" si="7"/>
        <v>1838.3333333333339</v>
      </c>
      <c r="N122" s="43">
        <v>1</v>
      </c>
      <c r="O122" s="12">
        <v>2620</v>
      </c>
      <c r="P122" s="13">
        <v>0</v>
      </c>
      <c r="Q122" s="43">
        <v>21</v>
      </c>
      <c r="R122" s="43">
        <v>1</v>
      </c>
      <c r="S122" s="13">
        <v>0</v>
      </c>
      <c r="T122" s="42" t="s">
        <v>489</v>
      </c>
      <c r="U122" s="2">
        <v>400</v>
      </c>
      <c r="W122"/>
    </row>
    <row r="123" spans="1:25" ht="13.15" customHeight="1" x14ac:dyDescent="0.25">
      <c r="A123" s="2">
        <v>2022</v>
      </c>
      <c r="B123" s="44" t="s">
        <v>529</v>
      </c>
      <c r="C123" s="2" t="s">
        <v>1021</v>
      </c>
      <c r="D123" s="44" t="s">
        <v>530</v>
      </c>
      <c r="E123" s="44" t="s">
        <v>35</v>
      </c>
      <c r="F123" s="44" t="s">
        <v>36</v>
      </c>
      <c r="G123" s="9">
        <f>SUMIFS('Raw Data'!G$3:G$641,'Raw Data'!$B$3:$B$641,$B123,'Raw Data'!$D$3:$D$641,$E123)</f>
        <v>27000</v>
      </c>
      <c r="H123" s="9">
        <f>SUMIFS('Raw Data'!H$3:H$641,'Raw Data'!$B$3:$B$641,$B123,'Raw Data'!$D$3:$D$641,$E123)</f>
        <v>9751.52</v>
      </c>
      <c r="I123" s="9">
        <f>SUMIFS('Raw Data'!I$3:I$641,'Raw Data'!$B$3:$B$641,$B123,'Raw Data'!$D$3:$D$641,$E123)</f>
        <v>0</v>
      </c>
      <c r="J123" s="10">
        <f t="shared" si="4"/>
        <v>9751.52</v>
      </c>
      <c r="K123" s="11">
        <f t="shared" si="5"/>
        <v>17248.48</v>
      </c>
      <c r="L123" s="10">
        <f t="shared" si="6"/>
        <v>15750</v>
      </c>
      <c r="M123" s="11">
        <f t="shared" si="7"/>
        <v>5998.48</v>
      </c>
      <c r="N123" s="43">
        <v>1</v>
      </c>
      <c r="O123" s="12">
        <v>2620</v>
      </c>
      <c r="P123" s="13">
        <v>0</v>
      </c>
      <c r="Q123" s="43">
        <v>21</v>
      </c>
      <c r="R123" s="43">
        <v>1</v>
      </c>
      <c r="S123" s="13">
        <v>0</v>
      </c>
      <c r="T123" s="42">
        <v>432</v>
      </c>
      <c r="U123" s="2">
        <v>400</v>
      </c>
      <c r="W123"/>
    </row>
    <row r="124" spans="1:25" customFormat="1" ht="13.35" customHeight="1" x14ac:dyDescent="0.25">
      <c r="A124" s="2">
        <v>2022</v>
      </c>
      <c r="B124" s="44" t="s">
        <v>529</v>
      </c>
      <c r="C124" s="2" t="s">
        <v>1021</v>
      </c>
      <c r="D124" s="44" t="s">
        <v>530</v>
      </c>
      <c r="E124" s="44" t="s">
        <v>98</v>
      </c>
      <c r="F124" s="44" t="s">
        <v>99</v>
      </c>
      <c r="G124" s="9">
        <f>SUMIFS('Raw Data'!G$3:G$641,'Raw Data'!$B$3:$B$641,$B124,'Raw Data'!$D$3:$D$641,$E124)</f>
        <v>600</v>
      </c>
      <c r="H124" s="9">
        <f>SUMIFS('Raw Data'!H$3:H$641,'Raw Data'!$B$3:$B$641,$B124,'Raw Data'!$D$3:$D$641,$E124)</f>
        <v>0</v>
      </c>
      <c r="I124" s="9">
        <f>SUMIFS('Raw Data'!I$3:I$641,'Raw Data'!$B$3:$B$641,$B124,'Raw Data'!$D$3:$D$641,$E124)</f>
        <v>0</v>
      </c>
      <c r="J124" s="10">
        <f t="shared" si="4"/>
        <v>0</v>
      </c>
      <c r="K124" s="11">
        <f t="shared" si="5"/>
        <v>600</v>
      </c>
      <c r="L124" s="10">
        <f t="shared" si="6"/>
        <v>350</v>
      </c>
      <c r="M124" s="11">
        <f t="shared" si="7"/>
        <v>350</v>
      </c>
      <c r="N124" s="43">
        <v>1</v>
      </c>
      <c r="O124" s="12">
        <v>2620</v>
      </c>
      <c r="P124" s="13">
        <v>0</v>
      </c>
      <c r="Q124" s="43">
        <v>21</v>
      </c>
      <c r="R124" s="43">
        <v>1</v>
      </c>
      <c r="S124" s="13">
        <v>0</v>
      </c>
      <c r="T124" s="42" t="s">
        <v>98</v>
      </c>
      <c r="U124" s="2">
        <v>400</v>
      </c>
      <c r="V124" s="6"/>
      <c r="X124" s="6"/>
      <c r="Y124" s="6"/>
    </row>
    <row r="125" spans="1:25" customFormat="1" ht="13.35" customHeight="1" x14ac:dyDescent="0.25">
      <c r="A125" s="2">
        <v>2022</v>
      </c>
      <c r="B125" s="14" t="s">
        <v>529</v>
      </c>
      <c r="C125" s="2" t="s">
        <v>1021</v>
      </c>
      <c r="D125" s="2" t="s">
        <v>772</v>
      </c>
      <c r="E125" s="2" t="s">
        <v>491</v>
      </c>
      <c r="F125" s="2" t="s">
        <v>492</v>
      </c>
      <c r="G125" s="9">
        <f>SUMIFS('Raw Data'!G$3:G$641,'Raw Data'!$B$3:$B$641,$B125,'Raw Data'!$D$3:$D$641,$E125)</f>
        <v>0</v>
      </c>
      <c r="H125" s="9">
        <f>SUMIFS('Raw Data'!H$3:H$641,'Raw Data'!$B$3:$B$641,$B125,'Raw Data'!$D$3:$D$641,$E125)</f>
        <v>0</v>
      </c>
      <c r="I125" s="9">
        <f>SUMIFS('Raw Data'!I$3:I$641,'Raw Data'!$B$3:$B$641,$B125,'Raw Data'!$D$3:$D$641,$E125)</f>
        <v>0</v>
      </c>
      <c r="J125" s="10">
        <f t="shared" si="4"/>
        <v>0</v>
      </c>
      <c r="K125" s="11">
        <f t="shared" si="5"/>
        <v>0</v>
      </c>
      <c r="L125" s="10">
        <f t="shared" si="6"/>
        <v>0</v>
      </c>
      <c r="M125" s="11">
        <f t="shared" si="7"/>
        <v>0</v>
      </c>
      <c r="N125" s="43">
        <v>1</v>
      </c>
      <c r="O125" s="12">
        <v>2620</v>
      </c>
      <c r="P125" s="13">
        <v>0</v>
      </c>
      <c r="Q125" s="43">
        <v>21</v>
      </c>
      <c r="R125" s="43">
        <v>1</v>
      </c>
      <c r="S125" s="13">
        <v>0</v>
      </c>
      <c r="T125" s="42" t="s">
        <v>491</v>
      </c>
      <c r="U125" s="2">
        <v>400</v>
      </c>
      <c r="V125" s="6"/>
      <c r="X125" s="6"/>
      <c r="Y125" s="6"/>
    </row>
    <row r="126" spans="1:25" customFormat="1" ht="13.35" customHeight="1" x14ac:dyDescent="0.25">
      <c r="A126" s="2">
        <v>2022</v>
      </c>
      <c r="B126" s="14" t="s">
        <v>529</v>
      </c>
      <c r="C126" s="2" t="s">
        <v>1021</v>
      </c>
      <c r="D126" s="2" t="s">
        <v>772</v>
      </c>
      <c r="E126" s="2" t="s">
        <v>13</v>
      </c>
      <c r="F126" s="2" t="s">
        <v>14</v>
      </c>
      <c r="G126" s="9">
        <f>SUMIFS('Raw Data'!G$3:G$641,'Raw Data'!$B$3:$B$641,$B126,'Raw Data'!$D$3:$D$641,$E126)</f>
        <v>18000</v>
      </c>
      <c r="H126" s="9">
        <f>SUMIFS('Raw Data'!H$3:H$641,'Raw Data'!$B$3:$B$641,$B126,'Raw Data'!$D$3:$D$641,$E126)</f>
        <v>9925.3700000000008</v>
      </c>
      <c r="I126" s="9">
        <f>SUMIFS('Raw Data'!I$3:I$641,'Raw Data'!$B$3:$B$641,$B126,'Raw Data'!$D$3:$D$641,$E126)</f>
        <v>0</v>
      </c>
      <c r="J126" s="10">
        <f t="shared" si="4"/>
        <v>9925.3700000000008</v>
      </c>
      <c r="K126" s="11">
        <f t="shared" si="5"/>
        <v>8074.6299999999992</v>
      </c>
      <c r="L126" s="10">
        <f t="shared" si="6"/>
        <v>10500</v>
      </c>
      <c r="M126" s="11">
        <f t="shared" si="7"/>
        <v>574.6299999999992</v>
      </c>
      <c r="N126" s="43">
        <v>1</v>
      </c>
      <c r="O126" s="12">
        <v>2620</v>
      </c>
      <c r="P126" s="13">
        <v>0</v>
      </c>
      <c r="Q126" s="43">
        <v>21</v>
      </c>
      <c r="R126" s="43">
        <v>1</v>
      </c>
      <c r="S126" s="13">
        <v>0</v>
      </c>
      <c r="T126" s="42" t="s">
        <v>13</v>
      </c>
      <c r="U126" s="2">
        <v>600</v>
      </c>
      <c r="V126" s="6"/>
      <c r="X126" s="6"/>
      <c r="Y126" s="6"/>
    </row>
    <row r="127" spans="1:25" customFormat="1" ht="13.35" customHeight="1" x14ac:dyDescent="0.25">
      <c r="A127" s="2">
        <v>2022</v>
      </c>
      <c r="B127" s="14" t="s">
        <v>529</v>
      </c>
      <c r="C127" s="2" t="s">
        <v>1021</v>
      </c>
      <c r="D127" s="2" t="s">
        <v>772</v>
      </c>
      <c r="E127" s="2" t="s">
        <v>499</v>
      </c>
      <c r="F127" s="2" t="s">
        <v>500</v>
      </c>
      <c r="G127" s="9">
        <f>SUMIFS('Raw Data'!G$3:G$641,'Raw Data'!$B$3:$B$641,$B127,'Raw Data'!$D$3:$D$641,$E127)</f>
        <v>18000</v>
      </c>
      <c r="H127" s="9">
        <f>SUMIFS('Raw Data'!H$3:H$641,'Raw Data'!$B$3:$B$641,$B127,'Raw Data'!$D$3:$D$641,$E127)</f>
        <v>11649.37</v>
      </c>
      <c r="I127" s="9">
        <f>SUMIFS('Raw Data'!I$3:I$641,'Raw Data'!$B$3:$B$641,$B127,'Raw Data'!$D$3:$D$641,$E127)</f>
        <v>0</v>
      </c>
      <c r="J127" s="10">
        <f t="shared" si="4"/>
        <v>11649.37</v>
      </c>
      <c r="K127" s="11">
        <f t="shared" si="5"/>
        <v>6350.6299999999992</v>
      </c>
      <c r="L127" s="10">
        <f t="shared" si="6"/>
        <v>10500</v>
      </c>
      <c r="M127" s="11">
        <f t="shared" si="7"/>
        <v>-1149.3700000000008</v>
      </c>
      <c r="N127" s="43">
        <v>1</v>
      </c>
      <c r="O127" s="12">
        <v>2620</v>
      </c>
      <c r="P127" s="13">
        <v>0</v>
      </c>
      <c r="Q127" s="43">
        <v>21</v>
      </c>
      <c r="R127" s="43">
        <v>1</v>
      </c>
      <c r="S127" s="13">
        <v>0</v>
      </c>
      <c r="T127" s="42" t="s">
        <v>499</v>
      </c>
      <c r="U127" s="2">
        <v>600</v>
      </c>
      <c r="V127" s="6"/>
      <c r="X127" s="6"/>
      <c r="Y127" s="6"/>
    </row>
    <row r="128" spans="1:25" ht="13.15" customHeight="1" x14ac:dyDescent="0.25">
      <c r="A128" s="2">
        <v>2022</v>
      </c>
      <c r="B128" s="14" t="s">
        <v>529</v>
      </c>
      <c r="C128" s="2" t="s">
        <v>1021</v>
      </c>
      <c r="D128" s="2" t="s">
        <v>530</v>
      </c>
      <c r="E128" s="2" t="s">
        <v>512</v>
      </c>
      <c r="F128" s="2" t="s">
        <v>513</v>
      </c>
      <c r="G128" s="9">
        <f>SUMIFS('Raw Data'!G$3:G$641,'Raw Data'!$B$3:$B$641,$B128,'Raw Data'!$D$3:$D$641,$E128)</f>
        <v>60000</v>
      </c>
      <c r="H128" s="9">
        <f>SUMIFS('Raw Data'!H$3:H$641,'Raw Data'!$B$3:$B$641,$B128,'Raw Data'!$D$3:$D$641,$E128)</f>
        <v>50095.27</v>
      </c>
      <c r="I128" s="9">
        <f>SUMIFS('Raw Data'!I$3:I$641,'Raw Data'!$B$3:$B$641,$B128,'Raw Data'!$D$3:$D$641,$E128)</f>
        <v>0</v>
      </c>
      <c r="J128" s="10">
        <f t="shared" si="4"/>
        <v>50095.27</v>
      </c>
      <c r="K128" s="11">
        <f t="shared" si="5"/>
        <v>9904.7300000000032</v>
      </c>
      <c r="L128" s="10">
        <f t="shared" si="6"/>
        <v>35000</v>
      </c>
      <c r="M128" s="11">
        <f t="shared" si="7"/>
        <v>-15095.269999999997</v>
      </c>
      <c r="N128" s="43">
        <v>1</v>
      </c>
      <c r="O128" s="12">
        <v>2620</v>
      </c>
      <c r="P128" s="13">
        <v>0</v>
      </c>
      <c r="Q128" s="43">
        <v>21</v>
      </c>
      <c r="R128" s="43">
        <v>1</v>
      </c>
      <c r="S128" s="13">
        <v>0</v>
      </c>
      <c r="T128" s="42" t="s">
        <v>512</v>
      </c>
      <c r="U128" s="2">
        <v>600</v>
      </c>
      <c r="V128"/>
      <c r="W128"/>
    </row>
    <row r="129" spans="1:24" customFormat="1" ht="13.35" customHeight="1" x14ac:dyDescent="0.25">
      <c r="A129" s="2">
        <v>2022</v>
      </c>
      <c r="B129" s="14" t="s">
        <v>529</v>
      </c>
      <c r="C129" s="2" t="s">
        <v>1021</v>
      </c>
      <c r="D129" s="2" t="s">
        <v>772</v>
      </c>
      <c r="E129" s="2" t="s">
        <v>53</v>
      </c>
      <c r="F129" s="2" t="s">
        <v>54</v>
      </c>
      <c r="G129" s="9">
        <f>SUMIFS('Raw Data'!G$3:G$641,'Raw Data'!$B$3:$B$641,$B129,'Raw Data'!$D$3:$D$641,$E129)</f>
        <v>500</v>
      </c>
      <c r="H129" s="9">
        <f>SUMIFS('Raw Data'!H$3:H$641,'Raw Data'!$B$3:$B$641,$B129,'Raw Data'!$D$3:$D$641,$E129)</f>
        <v>0</v>
      </c>
      <c r="I129" s="9">
        <f>SUMIFS('Raw Data'!I$3:I$641,'Raw Data'!$B$3:$B$641,$B129,'Raw Data'!$D$3:$D$641,$E129)</f>
        <v>0</v>
      </c>
      <c r="J129" s="10">
        <f t="shared" si="4"/>
        <v>0</v>
      </c>
      <c r="K129" s="11">
        <f t="shared" si="5"/>
        <v>500</v>
      </c>
      <c r="L129" s="10">
        <f t="shared" si="6"/>
        <v>291.66666666666663</v>
      </c>
      <c r="M129" s="11">
        <f t="shared" si="7"/>
        <v>291.66666666666663</v>
      </c>
      <c r="N129" s="43">
        <v>1</v>
      </c>
      <c r="O129" s="12">
        <v>2620</v>
      </c>
      <c r="P129" s="13">
        <v>0</v>
      </c>
      <c r="Q129" s="43">
        <v>21</v>
      </c>
      <c r="R129" s="43">
        <v>1</v>
      </c>
      <c r="S129" s="13">
        <v>0</v>
      </c>
      <c r="T129" s="42" t="s">
        <v>53</v>
      </c>
      <c r="U129" s="2">
        <v>800</v>
      </c>
      <c r="V129" s="6"/>
      <c r="X129" s="6"/>
    </row>
    <row r="130" spans="1:24" ht="13.15" customHeight="1" x14ac:dyDescent="0.25">
      <c r="A130" s="2">
        <v>2022</v>
      </c>
      <c r="B130" s="14" t="s">
        <v>531</v>
      </c>
      <c r="C130" s="2" t="s">
        <v>1021</v>
      </c>
      <c r="D130" s="2" t="s">
        <v>773</v>
      </c>
      <c r="E130" s="2" t="s">
        <v>485</v>
      </c>
      <c r="F130" s="2" t="s">
        <v>486</v>
      </c>
      <c r="G130" s="9">
        <f>SUMIFS('Raw Data'!G$3:G$641,'Raw Data'!$B$3:$B$641,$B130,'Raw Data'!$D$3:$D$641,$E130)</f>
        <v>11400</v>
      </c>
      <c r="H130" s="9">
        <f>SUMIFS('Raw Data'!H$3:H$641,'Raw Data'!$B$3:$B$641,$B130,'Raw Data'!$D$3:$D$641,$E130)</f>
        <v>14496.84</v>
      </c>
      <c r="I130" s="9">
        <f>SUMIFS('Raw Data'!I$3:I$641,'Raw Data'!$B$3:$B$641,$B130,'Raw Data'!$D$3:$D$641,$E130)</f>
        <v>0</v>
      </c>
      <c r="J130" s="10">
        <f t="shared" si="4"/>
        <v>14496.84</v>
      </c>
      <c r="K130" s="11">
        <f t="shared" si="5"/>
        <v>-3096.84</v>
      </c>
      <c r="L130" s="10">
        <f t="shared" si="6"/>
        <v>6650</v>
      </c>
      <c r="M130" s="11">
        <f t="shared" si="7"/>
        <v>-7846.84</v>
      </c>
      <c r="N130" s="43">
        <v>1</v>
      </c>
      <c r="O130" s="12">
        <v>2620</v>
      </c>
      <c r="P130" s="13">
        <v>0</v>
      </c>
      <c r="Q130" s="43">
        <v>21</v>
      </c>
      <c r="R130" s="43">
        <v>2</v>
      </c>
      <c r="S130" s="13">
        <v>0</v>
      </c>
      <c r="T130" s="42" t="s">
        <v>485</v>
      </c>
      <c r="U130" s="2">
        <v>400</v>
      </c>
      <c r="V130"/>
      <c r="W130"/>
    </row>
    <row r="131" spans="1:24" customFormat="1" ht="13.35" customHeight="1" x14ac:dyDescent="0.25">
      <c r="A131" s="2">
        <v>2022</v>
      </c>
      <c r="B131" s="14" t="s">
        <v>531</v>
      </c>
      <c r="C131" s="2" t="s">
        <v>1021</v>
      </c>
      <c r="D131" s="2" t="s">
        <v>773</v>
      </c>
      <c r="E131" s="2" t="s">
        <v>510</v>
      </c>
      <c r="F131" s="2" t="s">
        <v>511</v>
      </c>
      <c r="G131" s="9">
        <f>SUMIFS('Raw Data'!G$3:G$641,'Raw Data'!$B$3:$B$641,$B131,'Raw Data'!$D$3:$D$641,$E131)</f>
        <v>0</v>
      </c>
      <c r="H131" s="9">
        <f>SUMIFS('Raw Data'!H$3:H$641,'Raw Data'!$B$3:$B$641,$B131,'Raw Data'!$D$3:$D$641,$E131)</f>
        <v>0</v>
      </c>
      <c r="I131" s="9">
        <f>SUMIFS('Raw Data'!I$3:I$641,'Raw Data'!$B$3:$B$641,$B131,'Raw Data'!$D$3:$D$641,$E131)</f>
        <v>0</v>
      </c>
      <c r="J131" s="10">
        <f t="shared" si="4"/>
        <v>0</v>
      </c>
      <c r="K131" s="11">
        <f t="shared" si="5"/>
        <v>0</v>
      </c>
      <c r="L131" s="10">
        <f t="shared" si="6"/>
        <v>0</v>
      </c>
      <c r="M131" s="11">
        <f t="shared" si="7"/>
        <v>0</v>
      </c>
      <c r="N131" s="43">
        <v>1</v>
      </c>
      <c r="O131" s="12">
        <v>2620</v>
      </c>
      <c r="P131" s="13">
        <v>0</v>
      </c>
      <c r="Q131" s="43">
        <v>21</v>
      </c>
      <c r="R131" s="43">
        <v>2</v>
      </c>
      <c r="S131" s="13">
        <v>0</v>
      </c>
      <c r="T131" s="42" t="s">
        <v>510</v>
      </c>
      <c r="U131" s="2">
        <v>400</v>
      </c>
      <c r="V131" s="6"/>
      <c r="X131" s="6"/>
    </row>
    <row r="132" spans="1:24" customFormat="1" ht="13.35" customHeight="1" x14ac:dyDescent="0.25">
      <c r="A132" s="2">
        <v>2022</v>
      </c>
      <c r="B132" s="14" t="s">
        <v>531</v>
      </c>
      <c r="C132" s="2" t="s">
        <v>1021</v>
      </c>
      <c r="D132" s="2" t="s">
        <v>773</v>
      </c>
      <c r="E132" s="2" t="s">
        <v>487</v>
      </c>
      <c r="F132" s="2" t="s">
        <v>488</v>
      </c>
      <c r="G132" s="9">
        <f>SUMIFS('Raw Data'!G$3:G$641,'Raw Data'!$B$3:$B$641,$B132,'Raw Data'!$D$3:$D$641,$E132)</f>
        <v>4400</v>
      </c>
      <c r="H132" s="9">
        <f>SUMIFS('Raw Data'!H$3:H$641,'Raw Data'!$B$3:$B$641,$B132,'Raw Data'!$D$3:$D$641,$E132)</f>
        <v>1643.05</v>
      </c>
      <c r="I132" s="9">
        <f>SUMIFS('Raw Data'!I$3:I$641,'Raw Data'!$B$3:$B$641,$B132,'Raw Data'!$D$3:$D$641,$E132)</f>
        <v>0</v>
      </c>
      <c r="J132" s="10">
        <f t="shared" ref="J132:J195" si="8">+H132+I132</f>
        <v>1643.05</v>
      </c>
      <c r="K132" s="11">
        <f t="shared" ref="K132:K195" si="9">+G132-J132</f>
        <v>2756.95</v>
      </c>
      <c r="L132" s="10">
        <f t="shared" ref="L132:L195" si="10">+G132/12*$L$1</f>
        <v>2566.666666666667</v>
      </c>
      <c r="M132" s="11">
        <f t="shared" ref="M132:M195" si="11">+L132-J132</f>
        <v>923.61666666666702</v>
      </c>
      <c r="N132" s="43">
        <v>1</v>
      </c>
      <c r="O132" s="12">
        <v>2620</v>
      </c>
      <c r="P132" s="13">
        <v>0</v>
      </c>
      <c r="Q132" s="43">
        <v>21</v>
      </c>
      <c r="R132" s="43">
        <v>2</v>
      </c>
      <c r="S132" s="13">
        <v>0</v>
      </c>
      <c r="T132" s="42" t="s">
        <v>487</v>
      </c>
      <c r="U132" s="2">
        <v>400</v>
      </c>
      <c r="V132" s="6"/>
      <c r="X132" s="6"/>
    </row>
    <row r="133" spans="1:24" ht="13.15" customHeight="1" x14ac:dyDescent="0.25">
      <c r="A133" s="2">
        <v>2022</v>
      </c>
      <c r="B133" s="14" t="s">
        <v>531</v>
      </c>
      <c r="C133" s="2" t="s">
        <v>1021</v>
      </c>
      <c r="D133" s="2" t="s">
        <v>773</v>
      </c>
      <c r="E133" s="2" t="s">
        <v>489</v>
      </c>
      <c r="F133" s="2" t="s">
        <v>490</v>
      </c>
      <c r="G133" s="9">
        <f>SUMIFS('Raw Data'!G$3:G$641,'Raw Data'!$B$3:$B$641,$B133,'Raw Data'!$D$3:$D$641,$E133)</f>
        <v>9500</v>
      </c>
      <c r="H133" s="9">
        <f>SUMIFS('Raw Data'!H$3:H$641,'Raw Data'!$B$3:$B$641,$B133,'Raw Data'!$D$3:$D$641,$E133)</f>
        <v>0</v>
      </c>
      <c r="I133" s="9">
        <f>SUMIFS('Raw Data'!I$3:I$641,'Raw Data'!$B$3:$B$641,$B133,'Raw Data'!$D$3:$D$641,$E133)</f>
        <v>0</v>
      </c>
      <c r="J133" s="10">
        <f t="shared" si="8"/>
        <v>0</v>
      </c>
      <c r="K133" s="11">
        <f t="shared" si="9"/>
        <v>9500</v>
      </c>
      <c r="L133" s="10">
        <f t="shared" si="10"/>
        <v>5541.6666666666661</v>
      </c>
      <c r="M133" s="11">
        <f t="shared" si="11"/>
        <v>5541.6666666666661</v>
      </c>
      <c r="N133" s="43">
        <v>1</v>
      </c>
      <c r="O133" s="12">
        <v>2620</v>
      </c>
      <c r="P133" s="13">
        <v>0</v>
      </c>
      <c r="Q133" s="43">
        <v>21</v>
      </c>
      <c r="R133" s="43">
        <v>2</v>
      </c>
      <c r="S133" s="13">
        <v>0</v>
      </c>
      <c r="T133" s="42" t="s">
        <v>489</v>
      </c>
      <c r="U133" s="2">
        <v>400</v>
      </c>
      <c r="W133"/>
    </row>
    <row r="134" spans="1:24" ht="13.15" customHeight="1" x14ac:dyDescent="0.25">
      <c r="A134" s="2">
        <v>2022</v>
      </c>
      <c r="B134" s="14" t="s">
        <v>531</v>
      </c>
      <c r="C134" s="2" t="s">
        <v>1021</v>
      </c>
      <c r="D134" s="2" t="s">
        <v>773</v>
      </c>
      <c r="E134" s="2" t="s">
        <v>35</v>
      </c>
      <c r="F134" s="2" t="s">
        <v>36</v>
      </c>
      <c r="G134" s="9">
        <f>SUMIFS('Raw Data'!G$3:G$641,'Raw Data'!$B$3:$B$641,$B134,'Raw Data'!$D$3:$D$641,$E134)</f>
        <v>1900</v>
      </c>
      <c r="H134" s="9">
        <f>SUMIFS('Raw Data'!H$3:H$641,'Raw Data'!$B$3:$B$641,$B134,'Raw Data'!$D$3:$D$641,$E134)</f>
        <v>0</v>
      </c>
      <c r="I134" s="9">
        <f>SUMIFS('Raw Data'!I$3:I$641,'Raw Data'!$B$3:$B$641,$B134,'Raw Data'!$D$3:$D$641,$E134)</f>
        <v>0</v>
      </c>
      <c r="J134" s="10">
        <f t="shared" si="8"/>
        <v>0</v>
      </c>
      <c r="K134" s="11">
        <f t="shared" si="9"/>
        <v>1900</v>
      </c>
      <c r="L134" s="10">
        <f t="shared" si="10"/>
        <v>1108.3333333333335</v>
      </c>
      <c r="M134" s="11">
        <f t="shared" si="11"/>
        <v>1108.3333333333335</v>
      </c>
      <c r="N134" s="43">
        <v>1</v>
      </c>
      <c r="O134" s="12">
        <v>2620</v>
      </c>
      <c r="P134" s="13">
        <v>0</v>
      </c>
      <c r="Q134" s="43">
        <v>21</v>
      </c>
      <c r="R134" s="43">
        <v>2</v>
      </c>
      <c r="S134" s="13">
        <v>0</v>
      </c>
      <c r="T134" s="42" t="s">
        <v>35</v>
      </c>
      <c r="U134" s="2">
        <v>400</v>
      </c>
      <c r="W134"/>
    </row>
    <row r="135" spans="1:24" ht="13.15" customHeight="1" x14ac:dyDescent="0.25">
      <c r="A135" s="2">
        <v>2022</v>
      </c>
      <c r="B135" s="14" t="s">
        <v>531</v>
      </c>
      <c r="C135" s="2" t="s">
        <v>1021</v>
      </c>
      <c r="D135" s="2" t="s">
        <v>773</v>
      </c>
      <c r="E135" s="2" t="s">
        <v>13</v>
      </c>
      <c r="F135" s="2" t="s">
        <v>14</v>
      </c>
      <c r="G135" s="9">
        <f>SUMIFS('Raw Data'!G$3:G$641,'Raw Data'!$B$3:$B$641,$B135,'Raw Data'!$D$3:$D$641,$E135)</f>
        <v>30800</v>
      </c>
      <c r="H135" s="9">
        <f>SUMIFS('Raw Data'!H$3:H$641,'Raw Data'!$B$3:$B$641,$B135,'Raw Data'!$D$3:$D$641,$E135)</f>
        <v>11664.95</v>
      </c>
      <c r="I135" s="9">
        <f>SUMIFS('Raw Data'!I$3:I$641,'Raw Data'!$B$3:$B$641,$B135,'Raw Data'!$D$3:$D$641,$E135)</f>
        <v>0</v>
      </c>
      <c r="J135" s="10">
        <f t="shared" si="8"/>
        <v>11664.95</v>
      </c>
      <c r="K135" s="11">
        <f t="shared" si="9"/>
        <v>19135.05</v>
      </c>
      <c r="L135" s="10">
        <f t="shared" si="10"/>
        <v>17966.666666666664</v>
      </c>
      <c r="M135" s="11">
        <f t="shared" si="11"/>
        <v>6301.7166666666635</v>
      </c>
      <c r="N135" s="43">
        <v>1</v>
      </c>
      <c r="O135" s="12">
        <v>2620</v>
      </c>
      <c r="P135" s="13">
        <v>0</v>
      </c>
      <c r="Q135" s="43">
        <v>21</v>
      </c>
      <c r="R135" s="43">
        <v>2</v>
      </c>
      <c r="S135" s="13">
        <v>0</v>
      </c>
      <c r="T135" s="42" t="s">
        <v>13</v>
      </c>
      <c r="U135" s="2">
        <v>600</v>
      </c>
      <c r="W135"/>
    </row>
    <row r="136" spans="1:24" s="69" customFormat="1" ht="13.35" customHeight="1" x14ac:dyDescent="0.25">
      <c r="A136" s="2">
        <v>2022</v>
      </c>
      <c r="B136" s="14" t="s">
        <v>531</v>
      </c>
      <c r="C136" s="2" t="s">
        <v>1021</v>
      </c>
      <c r="D136" s="2" t="s">
        <v>773</v>
      </c>
      <c r="E136" s="2" t="s">
        <v>499</v>
      </c>
      <c r="F136" s="2" t="s">
        <v>500</v>
      </c>
      <c r="G136" s="9">
        <f>SUMIFS('Raw Data'!G$3:G$641,'Raw Data'!$B$3:$B$641,$B136,'Raw Data'!$D$3:$D$641,$E136)</f>
        <v>14500</v>
      </c>
      <c r="H136" s="9">
        <f>SUMIFS('Raw Data'!H$3:H$641,'Raw Data'!$B$3:$B$641,$B136,'Raw Data'!$D$3:$D$641,$E136)</f>
        <v>9276.9699999999993</v>
      </c>
      <c r="I136" s="9">
        <f>SUMIFS('Raw Data'!I$3:I$641,'Raw Data'!$B$3:$B$641,$B136,'Raw Data'!$D$3:$D$641,$E136)</f>
        <v>0</v>
      </c>
      <c r="J136" s="10">
        <f t="shared" si="8"/>
        <v>9276.9699999999993</v>
      </c>
      <c r="K136" s="11">
        <f t="shared" si="9"/>
        <v>5223.0300000000007</v>
      </c>
      <c r="L136" s="10">
        <f t="shared" si="10"/>
        <v>8458.3333333333321</v>
      </c>
      <c r="M136" s="11">
        <f t="shared" si="11"/>
        <v>-818.63666666666722</v>
      </c>
      <c r="N136" s="43">
        <v>1</v>
      </c>
      <c r="O136" s="12">
        <v>2620</v>
      </c>
      <c r="P136" s="13">
        <v>0</v>
      </c>
      <c r="Q136" s="43">
        <v>21</v>
      </c>
      <c r="R136" s="43">
        <v>2</v>
      </c>
      <c r="S136" s="13">
        <v>0</v>
      </c>
      <c r="T136" s="42" t="s">
        <v>499</v>
      </c>
      <c r="U136" s="2">
        <v>600</v>
      </c>
      <c r="V136" s="6"/>
    </row>
    <row r="137" spans="1:24" s="69" customFormat="1" ht="13.35" customHeight="1" x14ac:dyDescent="0.25">
      <c r="A137" s="2">
        <v>2022</v>
      </c>
      <c r="B137" s="14" t="s">
        <v>531</v>
      </c>
      <c r="C137" s="2" t="s">
        <v>1021</v>
      </c>
      <c r="D137" s="2" t="s">
        <v>532</v>
      </c>
      <c r="E137" s="2" t="s">
        <v>512</v>
      </c>
      <c r="F137" s="2" t="s">
        <v>513</v>
      </c>
      <c r="G137" s="9">
        <f>SUMIFS('Raw Data'!G$3:G$641,'Raw Data'!$B$3:$B$641,$B137,'Raw Data'!$D$3:$D$641,$E137)</f>
        <v>49000</v>
      </c>
      <c r="H137" s="9">
        <f>SUMIFS('Raw Data'!H$3:H$641,'Raw Data'!$B$3:$B$641,$B137,'Raw Data'!$D$3:$D$641,$E137)</f>
        <v>30836.25</v>
      </c>
      <c r="I137" s="9">
        <f>SUMIFS('Raw Data'!I$3:I$641,'Raw Data'!$B$3:$B$641,$B137,'Raw Data'!$D$3:$D$641,$E137)</f>
        <v>0</v>
      </c>
      <c r="J137" s="10">
        <f t="shared" si="8"/>
        <v>30836.25</v>
      </c>
      <c r="K137" s="11">
        <f t="shared" si="9"/>
        <v>18163.75</v>
      </c>
      <c r="L137" s="10">
        <f t="shared" si="10"/>
        <v>28583.333333333336</v>
      </c>
      <c r="M137" s="11">
        <f t="shared" si="11"/>
        <v>-2252.9166666666642</v>
      </c>
      <c r="N137" s="43">
        <v>1</v>
      </c>
      <c r="O137" s="12">
        <v>2620</v>
      </c>
      <c r="P137" s="13">
        <v>0</v>
      </c>
      <c r="Q137" s="43">
        <v>21</v>
      </c>
      <c r="R137" s="43">
        <v>2</v>
      </c>
      <c r="S137" s="13">
        <v>0</v>
      </c>
      <c r="T137" s="42" t="s">
        <v>512</v>
      </c>
      <c r="U137" s="2">
        <v>600</v>
      </c>
      <c r="V137" s="6"/>
    </row>
    <row r="138" spans="1:24" s="69" customFormat="1" ht="13.35" customHeight="1" x14ac:dyDescent="0.25">
      <c r="A138" s="2">
        <v>2022</v>
      </c>
      <c r="B138" s="14" t="s">
        <v>533</v>
      </c>
      <c r="C138" s="2" t="s">
        <v>1021</v>
      </c>
      <c r="D138" s="2" t="s">
        <v>774</v>
      </c>
      <c r="E138" s="2" t="s">
        <v>485</v>
      </c>
      <c r="F138" s="2" t="s">
        <v>486</v>
      </c>
      <c r="G138" s="9">
        <f>SUMIFS('Raw Data'!G$3:G$641,'Raw Data'!$B$3:$B$641,$B138,'Raw Data'!$D$3:$D$641,$E138)</f>
        <v>6000</v>
      </c>
      <c r="H138" s="9">
        <f>SUMIFS('Raw Data'!H$3:H$641,'Raw Data'!$B$3:$B$641,$B138,'Raw Data'!$D$3:$D$641,$E138)</f>
        <v>4200.45</v>
      </c>
      <c r="I138" s="9">
        <f>SUMIFS('Raw Data'!I$3:I$641,'Raw Data'!$B$3:$B$641,$B138,'Raw Data'!$D$3:$D$641,$E138)</f>
        <v>0</v>
      </c>
      <c r="J138" s="10">
        <f t="shared" si="8"/>
        <v>4200.45</v>
      </c>
      <c r="K138" s="11">
        <f t="shared" si="9"/>
        <v>1799.5500000000002</v>
      </c>
      <c r="L138" s="10">
        <f t="shared" si="10"/>
        <v>3500</v>
      </c>
      <c r="M138" s="11">
        <f t="shared" si="11"/>
        <v>-700.44999999999982</v>
      </c>
      <c r="N138" s="43">
        <v>1</v>
      </c>
      <c r="O138" s="12">
        <v>2620</v>
      </c>
      <c r="P138" s="13">
        <v>0</v>
      </c>
      <c r="Q138" s="43">
        <v>21</v>
      </c>
      <c r="R138" s="43">
        <v>4</v>
      </c>
      <c r="S138" s="13">
        <v>0</v>
      </c>
      <c r="T138" s="42" t="s">
        <v>485</v>
      </c>
      <c r="U138" s="2">
        <v>400</v>
      </c>
      <c r="V138" s="6"/>
    </row>
    <row r="139" spans="1:24" s="16" customFormat="1" ht="13.15" customHeight="1" x14ac:dyDescent="0.25">
      <c r="A139" s="2">
        <v>2022</v>
      </c>
      <c r="B139" s="14" t="s">
        <v>533</v>
      </c>
      <c r="C139" s="2" t="s">
        <v>1021</v>
      </c>
      <c r="D139" s="2" t="s">
        <v>774</v>
      </c>
      <c r="E139" s="2" t="s">
        <v>510</v>
      </c>
      <c r="F139" s="2" t="s">
        <v>511</v>
      </c>
      <c r="G139" s="9">
        <f>SUMIFS('Raw Data'!G$3:G$641,'Raw Data'!$B$3:$B$641,$B139,'Raw Data'!$D$3:$D$641,$E139)</f>
        <v>0</v>
      </c>
      <c r="H139" s="9">
        <f>SUMIFS('Raw Data'!H$3:H$641,'Raw Data'!$B$3:$B$641,$B139,'Raw Data'!$D$3:$D$641,$E139)</f>
        <v>0</v>
      </c>
      <c r="I139" s="9">
        <f>SUMIFS('Raw Data'!I$3:I$641,'Raw Data'!$B$3:$B$641,$B139,'Raw Data'!$D$3:$D$641,$E139)</f>
        <v>0</v>
      </c>
      <c r="J139" s="10">
        <f t="shared" si="8"/>
        <v>0</v>
      </c>
      <c r="K139" s="11">
        <f t="shared" si="9"/>
        <v>0</v>
      </c>
      <c r="L139" s="10">
        <f t="shared" si="10"/>
        <v>0</v>
      </c>
      <c r="M139" s="11">
        <f t="shared" si="11"/>
        <v>0</v>
      </c>
      <c r="N139" s="43">
        <v>1</v>
      </c>
      <c r="O139" s="12">
        <v>2620</v>
      </c>
      <c r="P139" s="13">
        <v>0</v>
      </c>
      <c r="Q139" s="43">
        <v>21</v>
      </c>
      <c r="R139" s="43">
        <v>4</v>
      </c>
      <c r="S139" s="13">
        <v>0</v>
      </c>
      <c r="T139" s="42" t="s">
        <v>510</v>
      </c>
      <c r="U139" s="2">
        <v>400</v>
      </c>
      <c r="V139" s="15"/>
      <c r="W139" s="69"/>
    </row>
    <row r="140" spans="1:24" customFormat="1" ht="13.35" customHeight="1" x14ac:dyDescent="0.25">
      <c r="A140" s="2">
        <v>2022</v>
      </c>
      <c r="B140" s="14" t="s">
        <v>533</v>
      </c>
      <c r="C140" s="2" t="s">
        <v>1021</v>
      </c>
      <c r="D140" s="2" t="s">
        <v>774</v>
      </c>
      <c r="E140" s="2" t="s">
        <v>487</v>
      </c>
      <c r="F140" s="2" t="s">
        <v>488</v>
      </c>
      <c r="G140" s="9">
        <f>SUMIFS('Raw Data'!G$3:G$641,'Raw Data'!$B$3:$B$641,$B140,'Raw Data'!$D$3:$D$641,$E140)</f>
        <v>54500</v>
      </c>
      <c r="H140" s="9">
        <f>SUMIFS('Raw Data'!H$3:H$641,'Raw Data'!$B$3:$B$641,$B140,'Raw Data'!$D$3:$D$641,$E140)</f>
        <v>30911.32</v>
      </c>
      <c r="I140" s="9">
        <f>SUMIFS('Raw Data'!I$3:I$641,'Raw Data'!$B$3:$B$641,$B140,'Raw Data'!$D$3:$D$641,$E140)</f>
        <v>0</v>
      </c>
      <c r="J140" s="10">
        <f t="shared" si="8"/>
        <v>30911.32</v>
      </c>
      <c r="K140" s="11">
        <f t="shared" si="9"/>
        <v>23588.68</v>
      </c>
      <c r="L140" s="10">
        <f t="shared" si="10"/>
        <v>31791.666666666668</v>
      </c>
      <c r="M140" s="11">
        <f t="shared" si="11"/>
        <v>880.34666666666817</v>
      </c>
      <c r="N140" s="43">
        <v>1</v>
      </c>
      <c r="O140" s="12">
        <v>2620</v>
      </c>
      <c r="P140" s="13">
        <v>0</v>
      </c>
      <c r="Q140" s="43">
        <v>21</v>
      </c>
      <c r="R140" s="43">
        <v>4</v>
      </c>
      <c r="S140" s="13">
        <v>0</v>
      </c>
      <c r="T140" s="42" t="s">
        <v>487</v>
      </c>
      <c r="U140" s="2">
        <v>400</v>
      </c>
      <c r="V140" s="6"/>
    </row>
    <row r="141" spans="1:24" ht="13.15" customHeight="1" x14ac:dyDescent="0.25">
      <c r="A141" s="2">
        <v>2022</v>
      </c>
      <c r="B141" s="14" t="s">
        <v>533</v>
      </c>
      <c r="C141" s="2" t="s">
        <v>1021</v>
      </c>
      <c r="D141" s="2" t="s">
        <v>774</v>
      </c>
      <c r="E141" s="2" t="s">
        <v>489</v>
      </c>
      <c r="F141" s="2" t="s">
        <v>490</v>
      </c>
      <c r="G141" s="9">
        <f>SUMIFS('Raw Data'!G$3:G$641,'Raw Data'!$B$3:$B$641,$B141,'Raw Data'!$D$3:$D$641,$E141)</f>
        <v>35100</v>
      </c>
      <c r="H141" s="9">
        <f>SUMIFS('Raw Data'!H$3:H$641,'Raw Data'!$B$3:$B$641,$B141,'Raw Data'!$D$3:$D$641,$E141)</f>
        <v>1344</v>
      </c>
      <c r="I141" s="9">
        <f>SUMIFS('Raw Data'!I$3:I$641,'Raw Data'!$B$3:$B$641,$B141,'Raw Data'!$D$3:$D$641,$E141)</f>
        <v>0</v>
      </c>
      <c r="J141" s="10">
        <f t="shared" si="8"/>
        <v>1344</v>
      </c>
      <c r="K141" s="11">
        <f t="shared" si="9"/>
        <v>33756</v>
      </c>
      <c r="L141" s="10">
        <f t="shared" si="10"/>
        <v>20475</v>
      </c>
      <c r="M141" s="11">
        <f t="shared" si="11"/>
        <v>19131</v>
      </c>
      <c r="N141" s="43">
        <v>1</v>
      </c>
      <c r="O141" s="12">
        <v>2620</v>
      </c>
      <c r="P141" s="13">
        <v>0</v>
      </c>
      <c r="Q141" s="43">
        <v>21</v>
      </c>
      <c r="R141" s="43">
        <v>4</v>
      </c>
      <c r="S141" s="13">
        <v>0</v>
      </c>
      <c r="T141" s="42" t="s">
        <v>489</v>
      </c>
      <c r="U141" s="2">
        <v>400</v>
      </c>
      <c r="W141"/>
    </row>
    <row r="142" spans="1:24" customFormat="1" ht="13.35" customHeight="1" x14ac:dyDescent="0.25">
      <c r="A142" s="2">
        <v>2022</v>
      </c>
      <c r="B142" s="14" t="s">
        <v>533</v>
      </c>
      <c r="C142" s="2" t="s">
        <v>1021</v>
      </c>
      <c r="D142" s="2" t="s">
        <v>774</v>
      </c>
      <c r="E142" s="2" t="s">
        <v>35</v>
      </c>
      <c r="F142" s="2" t="s">
        <v>36</v>
      </c>
      <c r="G142" s="9">
        <f>SUMIFS('Raw Data'!G$3:G$641,'Raw Data'!$B$3:$B$641,$B142,'Raw Data'!$D$3:$D$641,$E142)</f>
        <v>3400</v>
      </c>
      <c r="H142" s="9">
        <f>SUMIFS('Raw Data'!H$3:H$641,'Raw Data'!$B$3:$B$641,$B142,'Raw Data'!$D$3:$D$641,$E142)</f>
        <v>0</v>
      </c>
      <c r="I142" s="9">
        <f>SUMIFS('Raw Data'!I$3:I$641,'Raw Data'!$B$3:$B$641,$B142,'Raw Data'!$D$3:$D$641,$E142)</f>
        <v>0</v>
      </c>
      <c r="J142" s="10">
        <f t="shared" si="8"/>
        <v>0</v>
      </c>
      <c r="K142" s="11">
        <f t="shared" si="9"/>
        <v>3400</v>
      </c>
      <c r="L142" s="10">
        <f t="shared" si="10"/>
        <v>1983.3333333333333</v>
      </c>
      <c r="M142" s="11">
        <f t="shared" si="11"/>
        <v>1983.3333333333333</v>
      </c>
      <c r="N142" s="43">
        <v>1</v>
      </c>
      <c r="O142" s="12">
        <v>2620</v>
      </c>
      <c r="P142" s="13">
        <v>0</v>
      </c>
      <c r="Q142" s="43">
        <v>21</v>
      </c>
      <c r="R142" s="43">
        <v>4</v>
      </c>
      <c r="S142" s="13">
        <v>0</v>
      </c>
      <c r="T142" s="42" t="s">
        <v>35</v>
      </c>
      <c r="U142" s="2">
        <v>400</v>
      </c>
      <c r="V142" s="6"/>
      <c r="X142" s="6"/>
    </row>
    <row r="143" spans="1:24" ht="13.15" customHeight="1" x14ac:dyDescent="0.25">
      <c r="A143" s="2">
        <v>2022</v>
      </c>
      <c r="B143" s="14" t="s">
        <v>533</v>
      </c>
      <c r="C143" s="2" t="s">
        <v>1021</v>
      </c>
      <c r="D143" s="2" t="s">
        <v>774</v>
      </c>
      <c r="E143" s="2" t="s">
        <v>37</v>
      </c>
      <c r="F143" s="2" t="s">
        <v>38</v>
      </c>
      <c r="G143" s="9">
        <f>SUMIFS('Raw Data'!G$3:G$641,'Raw Data'!$B$3:$B$641,$B143,'Raw Data'!$D$3:$D$641,$E143)</f>
        <v>0</v>
      </c>
      <c r="H143" s="9">
        <f>SUMIFS('Raw Data'!H$3:H$641,'Raw Data'!$B$3:$B$641,$B143,'Raw Data'!$D$3:$D$641,$E143)</f>
        <v>0</v>
      </c>
      <c r="I143" s="9">
        <f>SUMIFS('Raw Data'!I$3:I$641,'Raw Data'!$B$3:$B$641,$B143,'Raw Data'!$D$3:$D$641,$E143)</f>
        <v>0</v>
      </c>
      <c r="J143" s="10">
        <f t="shared" si="8"/>
        <v>0</v>
      </c>
      <c r="K143" s="11">
        <f t="shared" si="9"/>
        <v>0</v>
      </c>
      <c r="L143" s="10">
        <f t="shared" si="10"/>
        <v>0</v>
      </c>
      <c r="M143" s="11">
        <f t="shared" si="11"/>
        <v>0</v>
      </c>
      <c r="N143" s="43">
        <v>1</v>
      </c>
      <c r="O143" s="12">
        <v>2620</v>
      </c>
      <c r="P143" s="13">
        <v>0</v>
      </c>
      <c r="Q143" s="43">
        <v>21</v>
      </c>
      <c r="R143" s="43">
        <v>4</v>
      </c>
      <c r="S143" s="13">
        <v>0</v>
      </c>
      <c r="T143" s="42" t="s">
        <v>37</v>
      </c>
      <c r="U143" s="2">
        <v>400</v>
      </c>
      <c r="W143"/>
    </row>
    <row r="144" spans="1:24" ht="13.15" customHeight="1" x14ac:dyDescent="0.25">
      <c r="A144" s="2">
        <v>2022</v>
      </c>
      <c r="B144" s="14" t="s">
        <v>533</v>
      </c>
      <c r="C144" s="2" t="s">
        <v>1021</v>
      </c>
      <c r="D144" s="2" t="s">
        <v>774</v>
      </c>
      <c r="E144" s="2" t="s">
        <v>13</v>
      </c>
      <c r="F144" s="2" t="s">
        <v>14</v>
      </c>
      <c r="G144" s="9">
        <f>SUMIFS('Raw Data'!G$3:G$641,'Raw Data'!$B$3:$B$641,$B144,'Raw Data'!$D$3:$D$641,$E144)</f>
        <v>20700</v>
      </c>
      <c r="H144" s="9">
        <f>SUMIFS('Raw Data'!H$3:H$641,'Raw Data'!$B$3:$B$641,$B144,'Raw Data'!$D$3:$D$641,$E144)</f>
        <v>22744.02</v>
      </c>
      <c r="I144" s="9">
        <f>SUMIFS('Raw Data'!I$3:I$641,'Raw Data'!$B$3:$B$641,$B144,'Raw Data'!$D$3:$D$641,$E144)</f>
        <v>0</v>
      </c>
      <c r="J144" s="10">
        <f t="shared" si="8"/>
        <v>22744.02</v>
      </c>
      <c r="K144" s="11">
        <f t="shared" si="9"/>
        <v>-2044.0200000000004</v>
      </c>
      <c r="L144" s="10">
        <f t="shared" si="10"/>
        <v>12075</v>
      </c>
      <c r="M144" s="11">
        <f t="shared" si="11"/>
        <v>-10669.02</v>
      </c>
      <c r="N144" s="43">
        <v>1</v>
      </c>
      <c r="O144" s="12">
        <v>2620</v>
      </c>
      <c r="P144" s="13">
        <v>0</v>
      </c>
      <c r="Q144" s="43">
        <v>21</v>
      </c>
      <c r="R144" s="43">
        <v>4</v>
      </c>
      <c r="S144" s="13">
        <v>0</v>
      </c>
      <c r="T144" s="42" t="s">
        <v>13</v>
      </c>
      <c r="U144" s="2">
        <v>600</v>
      </c>
      <c r="W144"/>
    </row>
    <row r="145" spans="1:25" ht="13.15" customHeight="1" x14ac:dyDescent="0.25">
      <c r="A145" s="2">
        <v>2022</v>
      </c>
      <c r="B145" s="14" t="s">
        <v>533</v>
      </c>
      <c r="C145" s="2" t="s">
        <v>1021</v>
      </c>
      <c r="D145" s="2" t="s">
        <v>774</v>
      </c>
      <c r="E145" s="2" t="s">
        <v>398</v>
      </c>
      <c r="F145" s="2" t="s">
        <v>399</v>
      </c>
      <c r="G145" s="9">
        <f>SUMIFS('Raw Data'!G$3:G$641,'Raw Data'!$B$3:$B$641,$B145,'Raw Data'!$D$3:$D$641,$E145)</f>
        <v>0</v>
      </c>
      <c r="H145" s="9">
        <f>SUMIFS('Raw Data'!H$3:H$641,'Raw Data'!$B$3:$B$641,$B145,'Raw Data'!$D$3:$D$641,$E145)</f>
        <v>0</v>
      </c>
      <c r="I145" s="9">
        <f>SUMIFS('Raw Data'!I$3:I$641,'Raw Data'!$B$3:$B$641,$B145,'Raw Data'!$D$3:$D$641,$E145)</f>
        <v>0</v>
      </c>
      <c r="J145" s="10">
        <f t="shared" si="8"/>
        <v>0</v>
      </c>
      <c r="K145" s="11">
        <f t="shared" si="9"/>
        <v>0</v>
      </c>
      <c r="L145" s="10">
        <f t="shared" si="10"/>
        <v>0</v>
      </c>
      <c r="M145" s="11">
        <f t="shared" si="11"/>
        <v>0</v>
      </c>
      <c r="N145" s="43">
        <v>1</v>
      </c>
      <c r="O145" s="12">
        <v>2620</v>
      </c>
      <c r="P145" s="13">
        <v>0</v>
      </c>
      <c r="Q145" s="43">
        <v>21</v>
      </c>
      <c r="R145" s="43">
        <v>4</v>
      </c>
      <c r="S145" s="13">
        <v>0</v>
      </c>
      <c r="T145" s="42" t="s">
        <v>398</v>
      </c>
      <c r="U145" s="2">
        <v>600</v>
      </c>
      <c r="W145"/>
    </row>
    <row r="146" spans="1:25" ht="13.15" customHeight="1" x14ac:dyDescent="0.25">
      <c r="A146" s="2">
        <v>2022</v>
      </c>
      <c r="B146" s="14" t="s">
        <v>533</v>
      </c>
      <c r="C146" s="2" t="s">
        <v>1021</v>
      </c>
      <c r="D146" s="2" t="s">
        <v>774</v>
      </c>
      <c r="E146" s="2" t="s">
        <v>499</v>
      </c>
      <c r="F146" s="2" t="s">
        <v>500</v>
      </c>
      <c r="G146" s="9">
        <f>SUMIFS('Raw Data'!G$3:G$641,'Raw Data'!$B$3:$B$641,$B146,'Raw Data'!$D$3:$D$641,$E146)</f>
        <v>13500</v>
      </c>
      <c r="H146" s="9">
        <f>SUMIFS('Raw Data'!H$3:H$641,'Raw Data'!$B$3:$B$641,$B146,'Raw Data'!$D$3:$D$641,$E146)</f>
        <v>9605.02</v>
      </c>
      <c r="I146" s="9">
        <f>SUMIFS('Raw Data'!I$3:I$641,'Raw Data'!$B$3:$B$641,$B146,'Raw Data'!$D$3:$D$641,$E146)</f>
        <v>0</v>
      </c>
      <c r="J146" s="10">
        <f t="shared" si="8"/>
        <v>9605.02</v>
      </c>
      <c r="K146" s="11">
        <f t="shared" si="9"/>
        <v>3894.9799999999996</v>
      </c>
      <c r="L146" s="10">
        <f t="shared" si="10"/>
        <v>7875</v>
      </c>
      <c r="M146" s="11">
        <f t="shared" si="11"/>
        <v>-1730.0200000000004</v>
      </c>
      <c r="N146" s="43">
        <v>1</v>
      </c>
      <c r="O146" s="12">
        <v>2620</v>
      </c>
      <c r="P146" s="13">
        <v>0</v>
      </c>
      <c r="Q146" s="43">
        <v>21</v>
      </c>
      <c r="R146" s="43">
        <v>4</v>
      </c>
      <c r="S146" s="13">
        <v>0</v>
      </c>
      <c r="T146" s="42" t="s">
        <v>499</v>
      </c>
      <c r="U146" s="2">
        <v>600</v>
      </c>
      <c r="W146"/>
    </row>
    <row r="147" spans="1:25" customFormat="1" ht="13.35" customHeight="1" x14ac:dyDescent="0.25">
      <c r="A147" s="2">
        <v>2022</v>
      </c>
      <c r="B147" s="14" t="s">
        <v>533</v>
      </c>
      <c r="C147" s="2" t="s">
        <v>1021</v>
      </c>
      <c r="D147" s="2" t="s">
        <v>534</v>
      </c>
      <c r="E147" s="2" t="s">
        <v>512</v>
      </c>
      <c r="F147" s="2" t="s">
        <v>513</v>
      </c>
      <c r="G147" s="9">
        <f>SUMIFS('Raw Data'!G$3:G$641,'Raw Data'!$B$3:$B$641,$B147,'Raw Data'!$D$3:$D$641,$E147)</f>
        <v>114000</v>
      </c>
      <c r="H147" s="9">
        <f>SUMIFS('Raw Data'!H$3:H$641,'Raw Data'!$B$3:$B$641,$B147,'Raw Data'!$D$3:$D$641,$E147)</f>
        <v>72885.919999999998</v>
      </c>
      <c r="I147" s="9">
        <f>SUMIFS('Raw Data'!I$3:I$641,'Raw Data'!$B$3:$B$641,$B147,'Raw Data'!$D$3:$D$641,$E147)</f>
        <v>0</v>
      </c>
      <c r="J147" s="10">
        <f t="shared" si="8"/>
        <v>72885.919999999998</v>
      </c>
      <c r="K147" s="11">
        <f t="shared" si="9"/>
        <v>41114.080000000002</v>
      </c>
      <c r="L147" s="10">
        <f t="shared" si="10"/>
        <v>66500</v>
      </c>
      <c r="M147" s="11">
        <f t="shared" si="11"/>
        <v>-6385.9199999999983</v>
      </c>
      <c r="N147" s="43">
        <v>1</v>
      </c>
      <c r="O147" s="12">
        <v>2620</v>
      </c>
      <c r="P147" s="13">
        <v>0</v>
      </c>
      <c r="Q147" s="43">
        <v>21</v>
      </c>
      <c r="R147" s="43">
        <v>4</v>
      </c>
      <c r="S147" s="13">
        <v>0</v>
      </c>
      <c r="T147" s="42" t="s">
        <v>512</v>
      </c>
      <c r="U147" s="2">
        <v>600</v>
      </c>
      <c r="V147" s="6"/>
      <c r="X147" s="6"/>
      <c r="Y147" s="6"/>
    </row>
    <row r="148" spans="1:25" ht="13.15" customHeight="1" x14ac:dyDescent="0.25">
      <c r="A148" s="2">
        <v>2022</v>
      </c>
      <c r="B148" s="14" t="s">
        <v>535</v>
      </c>
      <c r="C148" s="2" t="s">
        <v>1021</v>
      </c>
      <c r="D148" s="2" t="s">
        <v>775</v>
      </c>
      <c r="E148" s="2" t="s">
        <v>485</v>
      </c>
      <c r="F148" s="2" t="s">
        <v>486</v>
      </c>
      <c r="G148" s="9">
        <f>SUMIFS('Raw Data'!G$3:G$641,'Raw Data'!$B$3:$B$641,$B148,'Raw Data'!$D$3:$D$641,$E148)</f>
        <v>5100</v>
      </c>
      <c r="H148" s="9">
        <f>SUMIFS('Raw Data'!H$3:H$641,'Raw Data'!$B$3:$B$641,$B148,'Raw Data'!$D$3:$D$641,$E148)</f>
        <v>2899.37</v>
      </c>
      <c r="I148" s="9">
        <f>SUMIFS('Raw Data'!I$3:I$641,'Raw Data'!$B$3:$B$641,$B148,'Raw Data'!$D$3:$D$641,$E148)</f>
        <v>0</v>
      </c>
      <c r="J148" s="10">
        <f t="shared" si="8"/>
        <v>2899.37</v>
      </c>
      <c r="K148" s="11">
        <f t="shared" si="9"/>
        <v>2200.63</v>
      </c>
      <c r="L148" s="10">
        <f t="shared" si="10"/>
        <v>2975</v>
      </c>
      <c r="M148" s="11">
        <f t="shared" si="11"/>
        <v>75.630000000000109</v>
      </c>
      <c r="N148" s="43">
        <v>1</v>
      </c>
      <c r="O148" s="12">
        <v>2620</v>
      </c>
      <c r="P148" s="13">
        <v>0</v>
      </c>
      <c r="Q148" s="43">
        <v>21</v>
      </c>
      <c r="R148" s="43">
        <v>5</v>
      </c>
      <c r="S148" s="13">
        <v>0</v>
      </c>
      <c r="T148" s="42" t="s">
        <v>485</v>
      </c>
      <c r="U148" s="2">
        <v>400</v>
      </c>
      <c r="W148"/>
    </row>
    <row r="149" spans="1:25" ht="13.15" customHeight="1" x14ac:dyDescent="0.25">
      <c r="A149" s="2">
        <v>2022</v>
      </c>
      <c r="B149" s="14" t="s">
        <v>535</v>
      </c>
      <c r="C149" s="2" t="s">
        <v>1021</v>
      </c>
      <c r="D149" s="2" t="s">
        <v>775</v>
      </c>
      <c r="E149" s="2" t="s">
        <v>510</v>
      </c>
      <c r="F149" s="2" t="s">
        <v>511</v>
      </c>
      <c r="G149" s="9">
        <f>SUMIFS('Raw Data'!G$3:G$641,'Raw Data'!$B$3:$B$641,$B149,'Raw Data'!$D$3:$D$641,$E149)</f>
        <v>0</v>
      </c>
      <c r="H149" s="9">
        <f>SUMIFS('Raw Data'!H$3:H$641,'Raw Data'!$B$3:$B$641,$B149,'Raw Data'!$D$3:$D$641,$E149)</f>
        <v>0</v>
      </c>
      <c r="I149" s="9">
        <f>SUMIFS('Raw Data'!I$3:I$641,'Raw Data'!$B$3:$B$641,$B149,'Raw Data'!$D$3:$D$641,$E149)</f>
        <v>0</v>
      </c>
      <c r="J149" s="10">
        <f t="shared" si="8"/>
        <v>0</v>
      </c>
      <c r="K149" s="11">
        <f t="shared" si="9"/>
        <v>0</v>
      </c>
      <c r="L149" s="10">
        <f t="shared" si="10"/>
        <v>0</v>
      </c>
      <c r="M149" s="11">
        <f t="shared" si="11"/>
        <v>0</v>
      </c>
      <c r="N149" s="43">
        <v>1</v>
      </c>
      <c r="O149" s="12">
        <v>2620</v>
      </c>
      <c r="P149" s="13">
        <v>0</v>
      </c>
      <c r="Q149" s="43">
        <v>21</v>
      </c>
      <c r="R149" s="43">
        <v>5</v>
      </c>
      <c r="S149" s="13">
        <v>0</v>
      </c>
      <c r="T149" s="42" t="s">
        <v>510</v>
      </c>
      <c r="U149" s="2">
        <v>400</v>
      </c>
      <c r="V149"/>
      <c r="W149"/>
    </row>
    <row r="150" spans="1:25" ht="13.15" customHeight="1" x14ac:dyDescent="0.25">
      <c r="A150" s="2">
        <v>2022</v>
      </c>
      <c r="B150" s="14" t="s">
        <v>535</v>
      </c>
      <c r="C150" s="2" t="s">
        <v>1021</v>
      </c>
      <c r="D150" s="2" t="s">
        <v>775</v>
      </c>
      <c r="E150" s="2" t="s">
        <v>487</v>
      </c>
      <c r="F150" s="2" t="s">
        <v>488</v>
      </c>
      <c r="G150" s="9">
        <f>SUMIFS('Raw Data'!G$3:G$641,'Raw Data'!$B$3:$B$641,$B150,'Raw Data'!$D$3:$D$641,$E150)</f>
        <v>3000</v>
      </c>
      <c r="H150" s="9">
        <f>SUMIFS('Raw Data'!H$3:H$641,'Raw Data'!$B$3:$B$641,$B150,'Raw Data'!$D$3:$D$641,$E150)</f>
        <v>1546</v>
      </c>
      <c r="I150" s="9">
        <f>SUMIFS('Raw Data'!I$3:I$641,'Raw Data'!$B$3:$B$641,$B150,'Raw Data'!$D$3:$D$641,$E150)</f>
        <v>0</v>
      </c>
      <c r="J150" s="10">
        <f t="shared" si="8"/>
        <v>1546</v>
      </c>
      <c r="K150" s="11">
        <f t="shared" si="9"/>
        <v>1454</v>
      </c>
      <c r="L150" s="10">
        <f t="shared" si="10"/>
        <v>1750</v>
      </c>
      <c r="M150" s="11">
        <f t="shared" si="11"/>
        <v>204</v>
      </c>
      <c r="N150" s="43">
        <v>1</v>
      </c>
      <c r="O150" s="12">
        <v>2620</v>
      </c>
      <c r="P150" s="13">
        <v>0</v>
      </c>
      <c r="Q150" s="43">
        <v>21</v>
      </c>
      <c r="R150" s="43">
        <v>5</v>
      </c>
      <c r="S150" s="13">
        <v>0</v>
      </c>
      <c r="T150" s="42" t="s">
        <v>487</v>
      </c>
      <c r="U150" s="2">
        <v>400</v>
      </c>
      <c r="W150"/>
    </row>
    <row r="151" spans="1:25" customFormat="1" ht="13.35" customHeight="1" x14ac:dyDescent="0.25">
      <c r="A151" s="2">
        <v>2022</v>
      </c>
      <c r="B151" s="14" t="s">
        <v>535</v>
      </c>
      <c r="C151" s="2" t="s">
        <v>1021</v>
      </c>
      <c r="D151" s="2" t="s">
        <v>775</v>
      </c>
      <c r="E151" s="2" t="s">
        <v>489</v>
      </c>
      <c r="F151" s="2" t="s">
        <v>490</v>
      </c>
      <c r="G151" s="9">
        <f>SUMIFS('Raw Data'!G$3:G$641,'Raw Data'!$B$3:$B$641,$B151,'Raw Data'!$D$3:$D$641,$E151)</f>
        <v>11300</v>
      </c>
      <c r="H151" s="9">
        <f>SUMIFS('Raw Data'!H$3:H$641,'Raw Data'!$B$3:$B$641,$B151,'Raw Data'!$D$3:$D$641,$E151)</f>
        <v>350</v>
      </c>
      <c r="I151" s="9">
        <f>SUMIFS('Raw Data'!I$3:I$641,'Raw Data'!$B$3:$B$641,$B151,'Raw Data'!$D$3:$D$641,$E151)</f>
        <v>0</v>
      </c>
      <c r="J151" s="10">
        <f t="shared" si="8"/>
        <v>350</v>
      </c>
      <c r="K151" s="11">
        <f t="shared" si="9"/>
        <v>10950</v>
      </c>
      <c r="L151" s="10">
        <f t="shared" si="10"/>
        <v>6591.6666666666661</v>
      </c>
      <c r="M151" s="11">
        <f t="shared" si="11"/>
        <v>6241.6666666666661</v>
      </c>
      <c r="N151" s="43">
        <v>1</v>
      </c>
      <c r="O151" s="12">
        <v>2620</v>
      </c>
      <c r="P151" s="13">
        <v>0</v>
      </c>
      <c r="Q151" s="43">
        <v>21</v>
      </c>
      <c r="R151" s="43">
        <v>5</v>
      </c>
      <c r="S151" s="13">
        <v>0</v>
      </c>
      <c r="T151" s="42" t="s">
        <v>489</v>
      </c>
      <c r="U151" s="2">
        <v>400</v>
      </c>
      <c r="V151" s="16"/>
      <c r="X151" s="6"/>
      <c r="Y151" s="6"/>
    </row>
    <row r="152" spans="1:25" s="16" customFormat="1" ht="13.15" customHeight="1" x14ac:dyDescent="0.25">
      <c r="A152" s="2">
        <v>2022</v>
      </c>
      <c r="B152" s="14" t="s">
        <v>535</v>
      </c>
      <c r="C152" s="2" t="s">
        <v>1021</v>
      </c>
      <c r="D152" s="2" t="s">
        <v>775</v>
      </c>
      <c r="E152" s="2" t="s">
        <v>35</v>
      </c>
      <c r="F152" s="2" t="s">
        <v>36</v>
      </c>
      <c r="G152" s="9">
        <f>SUMIFS('Raw Data'!G$3:G$641,'Raw Data'!$B$3:$B$641,$B152,'Raw Data'!$D$3:$D$641,$E152)</f>
        <v>1000</v>
      </c>
      <c r="H152" s="9">
        <f>SUMIFS('Raw Data'!H$3:H$641,'Raw Data'!$B$3:$B$641,$B152,'Raw Data'!$D$3:$D$641,$E152)</f>
        <v>1150</v>
      </c>
      <c r="I152" s="9">
        <f>SUMIFS('Raw Data'!I$3:I$641,'Raw Data'!$B$3:$B$641,$B152,'Raw Data'!$D$3:$D$641,$E152)</f>
        <v>0</v>
      </c>
      <c r="J152" s="10">
        <f t="shared" si="8"/>
        <v>1150</v>
      </c>
      <c r="K152" s="11">
        <f t="shared" si="9"/>
        <v>-150</v>
      </c>
      <c r="L152" s="10">
        <f t="shared" si="10"/>
        <v>583.33333333333326</v>
      </c>
      <c r="M152" s="11">
        <f t="shared" si="11"/>
        <v>-566.66666666666674</v>
      </c>
      <c r="N152" s="43">
        <v>1</v>
      </c>
      <c r="O152" s="12">
        <v>2620</v>
      </c>
      <c r="P152" s="13">
        <v>0</v>
      </c>
      <c r="Q152" s="43">
        <v>21</v>
      </c>
      <c r="R152" s="43">
        <v>5</v>
      </c>
      <c r="S152" s="13">
        <v>0</v>
      </c>
      <c r="T152" s="42" t="s">
        <v>35</v>
      </c>
      <c r="U152" s="2">
        <v>400</v>
      </c>
      <c r="V152" s="6"/>
      <c r="W152" s="69"/>
    </row>
    <row r="153" spans="1:25" s="69" customFormat="1" ht="13.35" customHeight="1" x14ac:dyDescent="0.25">
      <c r="A153" s="2">
        <v>2022</v>
      </c>
      <c r="B153" s="14" t="s">
        <v>535</v>
      </c>
      <c r="C153" s="2" t="s">
        <v>1021</v>
      </c>
      <c r="D153" s="2" t="s">
        <v>775</v>
      </c>
      <c r="E153" s="2" t="s">
        <v>37</v>
      </c>
      <c r="F153" s="2" t="s">
        <v>38</v>
      </c>
      <c r="G153" s="9">
        <f>SUMIFS('Raw Data'!G$3:G$641,'Raw Data'!$B$3:$B$641,$B153,'Raw Data'!$D$3:$D$641,$E153)</f>
        <v>0</v>
      </c>
      <c r="H153" s="9">
        <f>SUMIFS('Raw Data'!H$3:H$641,'Raw Data'!$B$3:$B$641,$B153,'Raw Data'!$D$3:$D$641,$E153)</f>
        <v>0</v>
      </c>
      <c r="I153" s="9">
        <f>SUMIFS('Raw Data'!I$3:I$641,'Raw Data'!$B$3:$B$641,$B153,'Raw Data'!$D$3:$D$641,$E153)</f>
        <v>0</v>
      </c>
      <c r="J153" s="10">
        <f t="shared" si="8"/>
        <v>0</v>
      </c>
      <c r="K153" s="11">
        <f t="shared" si="9"/>
        <v>0</v>
      </c>
      <c r="L153" s="10">
        <f t="shared" si="10"/>
        <v>0</v>
      </c>
      <c r="M153" s="11">
        <f t="shared" si="11"/>
        <v>0</v>
      </c>
      <c r="N153" s="43">
        <v>1</v>
      </c>
      <c r="O153" s="12">
        <v>2620</v>
      </c>
      <c r="P153" s="13">
        <v>0</v>
      </c>
      <c r="Q153" s="43">
        <v>21</v>
      </c>
      <c r="R153" s="43">
        <v>5</v>
      </c>
      <c r="S153" s="13">
        <v>0</v>
      </c>
      <c r="T153" s="42" t="s">
        <v>37</v>
      </c>
      <c r="U153" s="2">
        <v>400</v>
      </c>
      <c r="V153" s="6"/>
    </row>
    <row r="154" spans="1:25" s="69" customFormat="1" ht="13.35" customHeight="1" x14ac:dyDescent="0.25">
      <c r="A154" s="2">
        <v>2022</v>
      </c>
      <c r="B154" s="14" t="s">
        <v>535</v>
      </c>
      <c r="C154" s="2" t="s">
        <v>1021</v>
      </c>
      <c r="D154" s="2" t="s">
        <v>775</v>
      </c>
      <c r="E154" s="2" t="s">
        <v>13</v>
      </c>
      <c r="F154" s="2" t="s">
        <v>14</v>
      </c>
      <c r="G154" s="9">
        <f>SUMIFS('Raw Data'!G$3:G$641,'Raw Data'!$B$3:$B$641,$B154,'Raw Data'!$D$3:$D$641,$E154)</f>
        <v>37300</v>
      </c>
      <c r="H154" s="9">
        <f>SUMIFS('Raw Data'!H$3:H$641,'Raw Data'!$B$3:$B$641,$B154,'Raw Data'!$D$3:$D$641,$E154)</f>
        <v>28810.45</v>
      </c>
      <c r="I154" s="9">
        <f>SUMIFS('Raw Data'!I$3:I$641,'Raw Data'!$B$3:$B$641,$B154,'Raw Data'!$D$3:$D$641,$E154)</f>
        <v>0</v>
      </c>
      <c r="J154" s="10">
        <f t="shared" si="8"/>
        <v>28810.45</v>
      </c>
      <c r="K154" s="11">
        <f t="shared" si="9"/>
        <v>8489.5499999999993</v>
      </c>
      <c r="L154" s="10">
        <f t="shared" si="10"/>
        <v>21758.333333333336</v>
      </c>
      <c r="M154" s="11">
        <f t="shared" si="11"/>
        <v>-7052.116666666665</v>
      </c>
      <c r="N154" s="43">
        <v>1</v>
      </c>
      <c r="O154" s="12">
        <v>2620</v>
      </c>
      <c r="P154" s="13">
        <v>0</v>
      </c>
      <c r="Q154" s="43">
        <v>21</v>
      </c>
      <c r="R154" s="43">
        <v>5</v>
      </c>
      <c r="S154" s="13">
        <v>0</v>
      </c>
      <c r="T154" s="42" t="s">
        <v>13</v>
      </c>
      <c r="U154" s="2">
        <v>600</v>
      </c>
      <c r="V154" s="6"/>
    </row>
    <row r="155" spans="1:25" s="69" customFormat="1" ht="13.35" customHeight="1" x14ac:dyDescent="0.25">
      <c r="A155" s="2">
        <v>2022</v>
      </c>
      <c r="B155" s="14" t="s">
        <v>535</v>
      </c>
      <c r="C155" s="2" t="s">
        <v>1021</v>
      </c>
      <c r="D155" s="2" t="s">
        <v>775</v>
      </c>
      <c r="E155" s="2" t="s">
        <v>499</v>
      </c>
      <c r="F155" s="2" t="s">
        <v>500</v>
      </c>
      <c r="G155" s="9">
        <f>SUMIFS('Raw Data'!G$3:G$641,'Raw Data'!$B$3:$B$641,$B155,'Raw Data'!$D$3:$D$641,$E155)</f>
        <v>15000</v>
      </c>
      <c r="H155" s="9">
        <f>SUMIFS('Raw Data'!H$3:H$641,'Raw Data'!$B$3:$B$641,$B155,'Raw Data'!$D$3:$D$641,$E155)</f>
        <v>7914.88</v>
      </c>
      <c r="I155" s="9">
        <f>SUMIFS('Raw Data'!I$3:I$641,'Raw Data'!$B$3:$B$641,$B155,'Raw Data'!$D$3:$D$641,$E155)</f>
        <v>0</v>
      </c>
      <c r="J155" s="10">
        <f t="shared" si="8"/>
        <v>7914.88</v>
      </c>
      <c r="K155" s="11">
        <f t="shared" si="9"/>
        <v>7085.12</v>
      </c>
      <c r="L155" s="10">
        <f t="shared" si="10"/>
        <v>8750</v>
      </c>
      <c r="M155" s="11">
        <f t="shared" si="11"/>
        <v>835.11999999999989</v>
      </c>
      <c r="N155" s="43">
        <v>1</v>
      </c>
      <c r="O155" s="12">
        <v>2620</v>
      </c>
      <c r="P155" s="13">
        <v>0</v>
      </c>
      <c r="Q155" s="43">
        <v>21</v>
      </c>
      <c r="R155" s="43">
        <v>5</v>
      </c>
      <c r="S155" s="13">
        <v>0</v>
      </c>
      <c r="T155" s="42" t="s">
        <v>499</v>
      </c>
      <c r="U155" s="2">
        <v>600</v>
      </c>
      <c r="V155" s="6"/>
    </row>
    <row r="156" spans="1:25" s="69" customFormat="1" ht="13.35" customHeight="1" x14ac:dyDescent="0.25">
      <c r="A156" s="2">
        <v>2022</v>
      </c>
      <c r="B156" s="14" t="s">
        <v>535</v>
      </c>
      <c r="C156" s="2" t="s">
        <v>1021</v>
      </c>
      <c r="D156" s="2" t="s">
        <v>536</v>
      </c>
      <c r="E156" s="2" t="s">
        <v>512</v>
      </c>
      <c r="F156" s="2" t="s">
        <v>513</v>
      </c>
      <c r="G156" s="9">
        <f>SUMIFS('Raw Data'!G$3:G$641,'Raw Data'!$B$3:$B$641,$B156,'Raw Data'!$D$3:$D$641,$E156)</f>
        <v>29000</v>
      </c>
      <c r="H156" s="9">
        <f>SUMIFS('Raw Data'!H$3:H$641,'Raw Data'!$B$3:$B$641,$B156,'Raw Data'!$D$3:$D$641,$E156)</f>
        <v>22351.3</v>
      </c>
      <c r="I156" s="9">
        <f>SUMIFS('Raw Data'!I$3:I$641,'Raw Data'!$B$3:$B$641,$B156,'Raw Data'!$D$3:$D$641,$E156)</f>
        <v>0</v>
      </c>
      <c r="J156" s="10">
        <f t="shared" si="8"/>
        <v>22351.3</v>
      </c>
      <c r="K156" s="11">
        <f t="shared" si="9"/>
        <v>6648.7000000000007</v>
      </c>
      <c r="L156" s="10">
        <f t="shared" si="10"/>
        <v>16916.666666666664</v>
      </c>
      <c r="M156" s="11">
        <f t="shared" si="11"/>
        <v>-5434.633333333335</v>
      </c>
      <c r="N156" s="43">
        <v>1</v>
      </c>
      <c r="O156" s="12">
        <v>2620</v>
      </c>
      <c r="P156" s="13">
        <v>0</v>
      </c>
      <c r="Q156" s="43">
        <v>21</v>
      </c>
      <c r="R156" s="43">
        <v>5</v>
      </c>
      <c r="S156" s="13">
        <v>0</v>
      </c>
      <c r="T156" s="42" t="s">
        <v>512</v>
      </c>
      <c r="U156" s="2">
        <v>600</v>
      </c>
      <c r="V156" s="6"/>
      <c r="X156" s="16"/>
    </row>
    <row r="157" spans="1:25" ht="13.15" customHeight="1" x14ac:dyDescent="0.25">
      <c r="A157" s="2">
        <v>2022</v>
      </c>
      <c r="B157" s="14" t="s">
        <v>537</v>
      </c>
      <c r="C157" s="2" t="s">
        <v>1021</v>
      </c>
      <c r="D157" s="2" t="s">
        <v>776</v>
      </c>
      <c r="E157" s="2" t="s">
        <v>485</v>
      </c>
      <c r="F157" s="2" t="s">
        <v>486</v>
      </c>
      <c r="G157" s="9">
        <f>SUMIFS('Raw Data'!G$3:G$641,'Raw Data'!$B$3:$B$641,$B157,'Raw Data'!$D$3:$D$641,$E157)</f>
        <v>7500</v>
      </c>
      <c r="H157" s="9">
        <f>SUMIFS('Raw Data'!H$3:H$641,'Raw Data'!$B$3:$B$641,$B157,'Raw Data'!$D$3:$D$641,$E157)</f>
        <v>5071.29</v>
      </c>
      <c r="I157" s="9">
        <f>SUMIFS('Raw Data'!I$3:I$641,'Raw Data'!$B$3:$B$641,$B157,'Raw Data'!$D$3:$D$641,$E157)</f>
        <v>0</v>
      </c>
      <c r="J157" s="10">
        <f t="shared" si="8"/>
        <v>5071.29</v>
      </c>
      <c r="K157" s="11">
        <f t="shared" si="9"/>
        <v>2428.71</v>
      </c>
      <c r="L157" s="10">
        <f t="shared" si="10"/>
        <v>4375</v>
      </c>
      <c r="M157" s="11">
        <f t="shared" si="11"/>
        <v>-696.29</v>
      </c>
      <c r="N157" s="43">
        <v>1</v>
      </c>
      <c r="O157" s="12">
        <v>2620</v>
      </c>
      <c r="P157" s="13">
        <v>0</v>
      </c>
      <c r="Q157" s="43">
        <v>21</v>
      </c>
      <c r="R157" s="43">
        <v>6</v>
      </c>
      <c r="S157" s="13">
        <v>0</v>
      </c>
      <c r="T157" s="42" t="s">
        <v>485</v>
      </c>
      <c r="U157" s="2">
        <v>400</v>
      </c>
      <c r="V157" s="15"/>
      <c r="W157"/>
    </row>
    <row r="158" spans="1:25" ht="13.15" customHeight="1" x14ac:dyDescent="0.25">
      <c r="A158" s="2">
        <v>2022</v>
      </c>
      <c r="B158" s="14" t="s">
        <v>537</v>
      </c>
      <c r="C158" s="2" t="s">
        <v>1021</v>
      </c>
      <c r="D158" s="2" t="s">
        <v>776</v>
      </c>
      <c r="E158" s="2" t="s">
        <v>510</v>
      </c>
      <c r="F158" s="2" t="s">
        <v>511</v>
      </c>
      <c r="G158" s="9">
        <f>SUMIFS('Raw Data'!G$3:G$641,'Raw Data'!$B$3:$B$641,$B158,'Raw Data'!$D$3:$D$641,$E158)</f>
        <v>0</v>
      </c>
      <c r="H158" s="9">
        <f>SUMIFS('Raw Data'!H$3:H$641,'Raw Data'!$B$3:$B$641,$B158,'Raw Data'!$D$3:$D$641,$E158)</f>
        <v>0</v>
      </c>
      <c r="I158" s="9">
        <f>SUMIFS('Raw Data'!I$3:I$641,'Raw Data'!$B$3:$B$641,$B158,'Raw Data'!$D$3:$D$641,$E158)</f>
        <v>0</v>
      </c>
      <c r="J158" s="10">
        <f t="shared" si="8"/>
        <v>0</v>
      </c>
      <c r="K158" s="11">
        <f t="shared" si="9"/>
        <v>0</v>
      </c>
      <c r="L158" s="10">
        <f t="shared" si="10"/>
        <v>0</v>
      </c>
      <c r="M158" s="11">
        <f t="shared" si="11"/>
        <v>0</v>
      </c>
      <c r="N158" s="43">
        <v>1</v>
      </c>
      <c r="O158" s="12">
        <v>2620</v>
      </c>
      <c r="P158" s="13">
        <v>0</v>
      </c>
      <c r="Q158" s="43">
        <v>21</v>
      </c>
      <c r="R158" s="43">
        <v>6</v>
      </c>
      <c r="S158" s="13">
        <v>0</v>
      </c>
      <c r="T158" s="42" t="s">
        <v>510</v>
      </c>
      <c r="U158" s="2">
        <v>400</v>
      </c>
      <c r="W158"/>
    </row>
    <row r="159" spans="1:25" ht="13.15" customHeight="1" x14ac:dyDescent="0.25">
      <c r="A159" s="2">
        <v>2022</v>
      </c>
      <c r="B159" s="14" t="s">
        <v>537</v>
      </c>
      <c r="C159" s="2" t="s">
        <v>1021</v>
      </c>
      <c r="D159" s="2" t="s">
        <v>776</v>
      </c>
      <c r="E159" s="2" t="s">
        <v>487</v>
      </c>
      <c r="F159" s="2" t="s">
        <v>488</v>
      </c>
      <c r="G159" s="9">
        <f>SUMIFS('Raw Data'!G$3:G$641,'Raw Data'!$B$3:$B$641,$B159,'Raw Data'!$D$3:$D$641,$E159)</f>
        <v>12200</v>
      </c>
      <c r="H159" s="9">
        <f>SUMIFS('Raw Data'!H$3:H$641,'Raw Data'!$B$3:$B$641,$B159,'Raw Data'!$D$3:$D$641,$E159)</f>
        <v>9005.6299999999992</v>
      </c>
      <c r="I159" s="9">
        <f>SUMIFS('Raw Data'!I$3:I$641,'Raw Data'!$B$3:$B$641,$B159,'Raw Data'!$D$3:$D$641,$E159)</f>
        <v>0</v>
      </c>
      <c r="J159" s="10">
        <f t="shared" si="8"/>
        <v>9005.6299999999992</v>
      </c>
      <c r="K159" s="11">
        <f t="shared" si="9"/>
        <v>3194.3700000000008</v>
      </c>
      <c r="L159" s="10">
        <f t="shared" si="10"/>
        <v>7116.6666666666661</v>
      </c>
      <c r="M159" s="11">
        <f t="shared" si="11"/>
        <v>-1888.9633333333331</v>
      </c>
      <c r="N159" s="43">
        <v>1</v>
      </c>
      <c r="O159" s="12">
        <v>2620</v>
      </c>
      <c r="P159" s="13">
        <v>0</v>
      </c>
      <c r="Q159" s="43">
        <v>21</v>
      </c>
      <c r="R159" s="43">
        <v>6</v>
      </c>
      <c r="S159" s="13">
        <v>0</v>
      </c>
      <c r="T159" s="42" t="s">
        <v>487</v>
      </c>
      <c r="U159" s="2">
        <v>400</v>
      </c>
      <c r="W159"/>
    </row>
    <row r="160" spans="1:25" customFormat="1" ht="13.35" customHeight="1" x14ac:dyDescent="0.25">
      <c r="A160" s="2">
        <v>2022</v>
      </c>
      <c r="B160" s="14" t="s">
        <v>537</v>
      </c>
      <c r="C160" s="2" t="s">
        <v>1021</v>
      </c>
      <c r="D160" s="2" t="s">
        <v>776</v>
      </c>
      <c r="E160" s="2" t="s">
        <v>489</v>
      </c>
      <c r="F160" s="2" t="s">
        <v>490</v>
      </c>
      <c r="G160" s="9">
        <f>SUMIFS('Raw Data'!G$3:G$641,'Raw Data'!$B$3:$B$641,$B160,'Raw Data'!$D$3:$D$641,$E160)</f>
        <v>16000</v>
      </c>
      <c r="H160" s="9">
        <f>SUMIFS('Raw Data'!H$3:H$641,'Raw Data'!$B$3:$B$641,$B160,'Raw Data'!$D$3:$D$641,$E160)</f>
        <v>0</v>
      </c>
      <c r="I160" s="9">
        <f>SUMIFS('Raw Data'!I$3:I$641,'Raw Data'!$B$3:$B$641,$B160,'Raw Data'!$D$3:$D$641,$E160)</f>
        <v>0</v>
      </c>
      <c r="J160" s="10">
        <f t="shared" si="8"/>
        <v>0</v>
      </c>
      <c r="K160" s="11">
        <f t="shared" si="9"/>
        <v>16000</v>
      </c>
      <c r="L160" s="10">
        <f t="shared" si="10"/>
        <v>9333.3333333333321</v>
      </c>
      <c r="M160" s="11">
        <f t="shared" si="11"/>
        <v>9333.3333333333321</v>
      </c>
      <c r="N160" s="43">
        <v>1</v>
      </c>
      <c r="O160" s="12">
        <v>2620</v>
      </c>
      <c r="P160" s="13">
        <v>0</v>
      </c>
      <c r="Q160" s="43">
        <v>21</v>
      </c>
      <c r="R160" s="43">
        <v>6</v>
      </c>
      <c r="S160" s="13">
        <v>0</v>
      </c>
      <c r="T160" s="42" t="s">
        <v>489</v>
      </c>
      <c r="U160" s="2">
        <v>400</v>
      </c>
      <c r="V160" s="65"/>
      <c r="X160" s="6"/>
    </row>
    <row r="161" spans="1:25" customFormat="1" ht="13.35" customHeight="1" x14ac:dyDescent="0.25">
      <c r="A161" s="2">
        <v>2022</v>
      </c>
      <c r="B161" s="44" t="s">
        <v>537</v>
      </c>
      <c r="C161" s="2" t="s">
        <v>1021</v>
      </c>
      <c r="D161" s="44" t="s">
        <v>538</v>
      </c>
      <c r="E161" s="44" t="s">
        <v>35</v>
      </c>
      <c r="F161" s="44" t="s">
        <v>36</v>
      </c>
      <c r="G161" s="9">
        <f>SUMIFS('Raw Data'!G$3:G$641,'Raw Data'!$B$3:$B$641,$B161,'Raw Data'!$D$3:$D$641,$E161)</f>
        <v>0</v>
      </c>
      <c r="H161" s="9">
        <f>SUMIFS('Raw Data'!H$3:H$641,'Raw Data'!$B$3:$B$641,$B161,'Raw Data'!$D$3:$D$641,$E161)</f>
        <v>319.95</v>
      </c>
      <c r="I161" s="9">
        <f>SUMIFS('Raw Data'!I$3:I$641,'Raw Data'!$B$3:$B$641,$B161,'Raw Data'!$D$3:$D$641,$E161)</f>
        <v>0</v>
      </c>
      <c r="J161" s="10">
        <f t="shared" si="8"/>
        <v>319.95</v>
      </c>
      <c r="K161" s="11">
        <f t="shared" si="9"/>
        <v>-319.95</v>
      </c>
      <c r="L161" s="10">
        <f t="shared" si="10"/>
        <v>0</v>
      </c>
      <c r="M161" s="11">
        <f t="shared" si="11"/>
        <v>-319.95</v>
      </c>
      <c r="N161" s="43">
        <v>1</v>
      </c>
      <c r="O161" s="12">
        <v>2620</v>
      </c>
      <c r="P161" s="13">
        <v>0</v>
      </c>
      <c r="Q161" s="43">
        <v>21</v>
      </c>
      <c r="R161" s="43">
        <v>6</v>
      </c>
      <c r="S161" s="13">
        <v>0</v>
      </c>
      <c r="T161" s="42">
        <v>432</v>
      </c>
      <c r="U161" s="2">
        <v>400</v>
      </c>
      <c r="X161" s="6"/>
    </row>
    <row r="162" spans="1:25" ht="13.15" customHeight="1" x14ac:dyDescent="0.25">
      <c r="A162" s="2">
        <v>2022</v>
      </c>
      <c r="B162" s="14" t="s">
        <v>537</v>
      </c>
      <c r="C162" s="2" t="s">
        <v>1021</v>
      </c>
      <c r="D162" s="2" t="s">
        <v>776</v>
      </c>
      <c r="E162" s="2" t="s">
        <v>37</v>
      </c>
      <c r="F162" s="2" t="s">
        <v>38</v>
      </c>
      <c r="G162" s="9">
        <f>SUMIFS('Raw Data'!G$3:G$641,'Raw Data'!$B$3:$B$641,$B162,'Raw Data'!$D$3:$D$641,$E162)</f>
        <v>0</v>
      </c>
      <c r="H162" s="9">
        <f>SUMIFS('Raw Data'!H$3:H$641,'Raw Data'!$B$3:$B$641,$B162,'Raw Data'!$D$3:$D$641,$E162)</f>
        <v>0</v>
      </c>
      <c r="I162" s="9">
        <f>SUMIFS('Raw Data'!I$3:I$641,'Raw Data'!$B$3:$B$641,$B162,'Raw Data'!$D$3:$D$641,$E162)</f>
        <v>0</v>
      </c>
      <c r="J162" s="10">
        <f t="shared" si="8"/>
        <v>0</v>
      </c>
      <c r="K162" s="11">
        <f t="shared" si="9"/>
        <v>0</v>
      </c>
      <c r="L162" s="10">
        <f t="shared" si="10"/>
        <v>0</v>
      </c>
      <c r="M162" s="11">
        <f t="shared" si="11"/>
        <v>0</v>
      </c>
      <c r="N162" s="43">
        <v>1</v>
      </c>
      <c r="O162" s="12">
        <v>2620</v>
      </c>
      <c r="P162" s="13">
        <v>0</v>
      </c>
      <c r="Q162" s="43">
        <v>21</v>
      </c>
      <c r="R162" s="43">
        <v>6</v>
      </c>
      <c r="S162" s="13">
        <v>0</v>
      </c>
      <c r="T162" s="42" t="s">
        <v>37</v>
      </c>
      <c r="U162" s="2">
        <v>400</v>
      </c>
      <c r="W162"/>
    </row>
    <row r="163" spans="1:25" customFormat="1" ht="13.35" customHeight="1" x14ac:dyDescent="0.25">
      <c r="A163" s="2">
        <v>2022</v>
      </c>
      <c r="B163" s="14" t="s">
        <v>537</v>
      </c>
      <c r="C163" s="2" t="s">
        <v>1021</v>
      </c>
      <c r="D163" s="2" t="s">
        <v>776</v>
      </c>
      <c r="E163" s="2" t="s">
        <v>17</v>
      </c>
      <c r="F163" s="2" t="s">
        <v>18</v>
      </c>
      <c r="G163" s="9">
        <f>SUMIFS('Raw Data'!G$3:G$641,'Raw Data'!$B$3:$B$641,$B163,'Raw Data'!$D$3:$D$641,$E163)</f>
        <v>0</v>
      </c>
      <c r="H163" s="9">
        <f>SUMIFS('Raw Data'!H$3:H$641,'Raw Data'!$B$3:$B$641,$B163,'Raw Data'!$D$3:$D$641,$E163)</f>
        <v>0</v>
      </c>
      <c r="I163" s="9">
        <f>SUMIFS('Raw Data'!I$3:I$641,'Raw Data'!$B$3:$B$641,$B163,'Raw Data'!$D$3:$D$641,$E163)</f>
        <v>0</v>
      </c>
      <c r="J163" s="10">
        <f t="shared" si="8"/>
        <v>0</v>
      </c>
      <c r="K163" s="11">
        <f t="shared" si="9"/>
        <v>0</v>
      </c>
      <c r="L163" s="10">
        <f t="shared" si="10"/>
        <v>0</v>
      </c>
      <c r="M163" s="11">
        <f t="shared" si="11"/>
        <v>0</v>
      </c>
      <c r="N163" s="43">
        <v>1</v>
      </c>
      <c r="O163" s="12">
        <v>2620</v>
      </c>
      <c r="P163" s="13">
        <v>0</v>
      </c>
      <c r="Q163" s="43">
        <v>21</v>
      </c>
      <c r="R163" s="43">
        <v>6</v>
      </c>
      <c r="S163" s="13">
        <v>0</v>
      </c>
      <c r="T163" s="42" t="s">
        <v>17</v>
      </c>
      <c r="U163" s="2">
        <v>500</v>
      </c>
      <c r="V163" s="6"/>
      <c r="X163" s="6"/>
      <c r="Y163" s="6"/>
    </row>
    <row r="164" spans="1:25" customFormat="1" ht="13.35" customHeight="1" x14ac:dyDescent="0.25">
      <c r="A164" s="2">
        <v>2022</v>
      </c>
      <c r="B164" s="14" t="s">
        <v>537</v>
      </c>
      <c r="C164" s="2" t="s">
        <v>1021</v>
      </c>
      <c r="D164" s="2" t="s">
        <v>776</v>
      </c>
      <c r="E164" s="2" t="s">
        <v>13</v>
      </c>
      <c r="F164" s="2" t="s">
        <v>14</v>
      </c>
      <c r="G164" s="9">
        <f>SUMIFS('Raw Data'!G$3:G$641,'Raw Data'!$B$3:$B$641,$B164,'Raw Data'!$D$3:$D$641,$E164)</f>
        <v>9900</v>
      </c>
      <c r="H164" s="9">
        <f>SUMIFS('Raw Data'!H$3:H$641,'Raw Data'!$B$3:$B$641,$B164,'Raw Data'!$D$3:$D$641,$E164)</f>
        <v>13581.87</v>
      </c>
      <c r="I164" s="9">
        <f>SUMIFS('Raw Data'!I$3:I$641,'Raw Data'!$B$3:$B$641,$B164,'Raw Data'!$D$3:$D$641,$E164)</f>
        <v>0</v>
      </c>
      <c r="J164" s="10">
        <f t="shared" si="8"/>
        <v>13581.87</v>
      </c>
      <c r="K164" s="11">
        <f t="shared" si="9"/>
        <v>-3681.8700000000008</v>
      </c>
      <c r="L164" s="10">
        <f t="shared" si="10"/>
        <v>5775</v>
      </c>
      <c r="M164" s="11">
        <f t="shared" si="11"/>
        <v>-7806.8700000000008</v>
      </c>
      <c r="N164" s="43">
        <v>1</v>
      </c>
      <c r="O164" s="12">
        <v>2620</v>
      </c>
      <c r="P164" s="13">
        <v>0</v>
      </c>
      <c r="Q164" s="43">
        <v>21</v>
      </c>
      <c r="R164" s="43">
        <v>6</v>
      </c>
      <c r="S164" s="13">
        <v>0</v>
      </c>
      <c r="T164" s="42" t="s">
        <v>13</v>
      </c>
      <c r="U164" s="2">
        <v>600</v>
      </c>
      <c r="V164" s="6"/>
      <c r="X164" s="6"/>
    </row>
    <row r="165" spans="1:25" customFormat="1" ht="13.35" customHeight="1" x14ac:dyDescent="0.25">
      <c r="A165" s="2">
        <v>2022</v>
      </c>
      <c r="B165" s="14" t="s">
        <v>537</v>
      </c>
      <c r="C165" s="2" t="s">
        <v>1021</v>
      </c>
      <c r="D165" s="2" t="s">
        <v>776</v>
      </c>
      <c r="E165" s="2" t="s">
        <v>499</v>
      </c>
      <c r="F165" s="2" t="s">
        <v>500</v>
      </c>
      <c r="G165" s="9">
        <f>SUMIFS('Raw Data'!G$3:G$641,'Raw Data'!$B$3:$B$641,$B165,'Raw Data'!$D$3:$D$641,$E165)</f>
        <v>60000</v>
      </c>
      <c r="H165" s="9">
        <f>SUMIFS('Raw Data'!H$3:H$641,'Raw Data'!$B$3:$B$641,$B165,'Raw Data'!$D$3:$D$641,$E165)</f>
        <v>5639.79</v>
      </c>
      <c r="I165" s="9">
        <f>SUMIFS('Raw Data'!I$3:I$641,'Raw Data'!$B$3:$B$641,$B165,'Raw Data'!$D$3:$D$641,$E165)</f>
        <v>0</v>
      </c>
      <c r="J165" s="10">
        <f t="shared" si="8"/>
        <v>5639.79</v>
      </c>
      <c r="K165" s="11">
        <f t="shared" si="9"/>
        <v>54360.21</v>
      </c>
      <c r="L165" s="10">
        <f t="shared" si="10"/>
        <v>35000</v>
      </c>
      <c r="M165" s="11">
        <f t="shared" si="11"/>
        <v>29360.21</v>
      </c>
      <c r="N165" s="43">
        <v>1</v>
      </c>
      <c r="O165" s="12">
        <v>2620</v>
      </c>
      <c r="P165" s="13">
        <v>0</v>
      </c>
      <c r="Q165" s="43">
        <v>21</v>
      </c>
      <c r="R165" s="43">
        <v>6</v>
      </c>
      <c r="S165" s="13">
        <v>0</v>
      </c>
      <c r="T165" s="42" t="s">
        <v>499</v>
      </c>
      <c r="U165" s="2">
        <v>600</v>
      </c>
      <c r="X165" s="6"/>
    </row>
    <row r="166" spans="1:25" customFormat="1" ht="13.35" customHeight="1" x14ac:dyDescent="0.25">
      <c r="A166" s="2">
        <v>2022</v>
      </c>
      <c r="B166" s="14" t="s">
        <v>537</v>
      </c>
      <c r="C166" s="2" t="s">
        <v>1021</v>
      </c>
      <c r="D166" s="2" t="s">
        <v>538</v>
      </c>
      <c r="E166" s="2" t="s">
        <v>512</v>
      </c>
      <c r="F166" s="2" t="s">
        <v>513</v>
      </c>
      <c r="G166" s="9">
        <f>SUMIFS('Raw Data'!G$3:G$641,'Raw Data'!$B$3:$B$641,$B166,'Raw Data'!$D$3:$D$641,$E166)</f>
        <v>59200</v>
      </c>
      <c r="H166" s="9">
        <f>SUMIFS('Raw Data'!H$3:H$641,'Raw Data'!$B$3:$B$641,$B166,'Raw Data'!$D$3:$D$641,$E166)</f>
        <v>44860.04</v>
      </c>
      <c r="I166" s="9">
        <f>SUMIFS('Raw Data'!I$3:I$641,'Raw Data'!$B$3:$B$641,$B166,'Raw Data'!$D$3:$D$641,$E166)</f>
        <v>0</v>
      </c>
      <c r="J166" s="10">
        <f t="shared" si="8"/>
        <v>44860.04</v>
      </c>
      <c r="K166" s="11">
        <f t="shared" si="9"/>
        <v>14339.96</v>
      </c>
      <c r="L166" s="10">
        <f t="shared" si="10"/>
        <v>34533.333333333328</v>
      </c>
      <c r="M166" s="11">
        <f t="shared" si="11"/>
        <v>-10326.706666666672</v>
      </c>
      <c r="N166" s="43">
        <v>1</v>
      </c>
      <c r="O166" s="12">
        <v>2620</v>
      </c>
      <c r="P166" s="13">
        <v>0</v>
      </c>
      <c r="Q166" s="43">
        <v>21</v>
      </c>
      <c r="R166" s="43">
        <v>6</v>
      </c>
      <c r="S166" s="13">
        <v>0</v>
      </c>
      <c r="T166" s="42" t="s">
        <v>512</v>
      </c>
      <c r="U166" s="2">
        <v>600</v>
      </c>
      <c r="V166" s="15"/>
      <c r="X166" s="6"/>
      <c r="Y166" s="6"/>
    </row>
    <row r="167" spans="1:25" customFormat="1" ht="13.35" customHeight="1" x14ac:dyDescent="0.25">
      <c r="A167" s="2">
        <v>2022</v>
      </c>
      <c r="B167" s="44" t="s">
        <v>539</v>
      </c>
      <c r="C167" s="2" t="s">
        <v>1021</v>
      </c>
      <c r="D167" s="44" t="s">
        <v>540</v>
      </c>
      <c r="E167" s="44" t="s">
        <v>505</v>
      </c>
      <c r="F167" s="44" t="s">
        <v>506</v>
      </c>
      <c r="G167" s="9">
        <f>SUMIFS('Raw Data'!G$3:G$641,'Raw Data'!$B$3:$B$641,$B167,'Raw Data'!$D$3:$D$641,$E167)</f>
        <v>0</v>
      </c>
      <c r="H167" s="9">
        <f>SUMIFS('Raw Data'!H$3:H$641,'Raw Data'!$B$3:$B$641,$B167,'Raw Data'!$D$3:$D$641,$E167)</f>
        <v>1928.55</v>
      </c>
      <c r="I167" s="9">
        <f>SUMIFS('Raw Data'!I$3:I$641,'Raw Data'!$B$3:$B$641,$B167,'Raw Data'!$D$3:$D$641,$E167)</f>
        <v>0</v>
      </c>
      <c r="J167" s="10">
        <f t="shared" si="8"/>
        <v>1928.55</v>
      </c>
      <c r="K167" s="11">
        <f t="shared" si="9"/>
        <v>-1928.55</v>
      </c>
      <c r="L167" s="10">
        <f t="shared" si="10"/>
        <v>0</v>
      </c>
      <c r="M167" s="11">
        <f t="shared" si="11"/>
        <v>-1928.55</v>
      </c>
      <c r="N167" s="46">
        <v>1</v>
      </c>
      <c r="O167" s="2">
        <v>2620</v>
      </c>
      <c r="P167" s="47">
        <v>0</v>
      </c>
      <c r="Q167" s="46">
        <v>24</v>
      </c>
      <c r="R167" s="46">
        <v>7</v>
      </c>
      <c r="S167" s="47">
        <v>0</v>
      </c>
      <c r="T167" s="44">
        <v>350</v>
      </c>
      <c r="U167" s="2">
        <v>300</v>
      </c>
      <c r="V167" s="6"/>
      <c r="X167" s="6"/>
      <c r="Y167" s="6"/>
    </row>
    <row r="168" spans="1:25" customFormat="1" ht="13.35" customHeight="1" x14ac:dyDescent="0.25">
      <c r="A168" s="2">
        <v>2022</v>
      </c>
      <c r="B168" s="14" t="s">
        <v>539</v>
      </c>
      <c r="C168" s="2" t="s">
        <v>1021</v>
      </c>
      <c r="D168" s="2" t="s">
        <v>777</v>
      </c>
      <c r="E168" s="2" t="s">
        <v>485</v>
      </c>
      <c r="F168" s="2" t="s">
        <v>486</v>
      </c>
      <c r="G168" s="9">
        <f>SUMIFS('Raw Data'!G$3:G$641,'Raw Data'!$B$3:$B$641,$B168,'Raw Data'!$D$3:$D$641,$E168)</f>
        <v>4400</v>
      </c>
      <c r="H168" s="9">
        <f>SUMIFS('Raw Data'!H$3:H$641,'Raw Data'!$B$3:$B$641,$B168,'Raw Data'!$D$3:$D$641,$E168)</f>
        <v>2899.37</v>
      </c>
      <c r="I168" s="9">
        <f>SUMIFS('Raw Data'!I$3:I$641,'Raw Data'!$B$3:$B$641,$B168,'Raw Data'!$D$3:$D$641,$E168)</f>
        <v>0</v>
      </c>
      <c r="J168" s="10">
        <f t="shared" si="8"/>
        <v>2899.37</v>
      </c>
      <c r="K168" s="11">
        <f t="shared" si="9"/>
        <v>1500.63</v>
      </c>
      <c r="L168" s="10">
        <f t="shared" si="10"/>
        <v>2566.666666666667</v>
      </c>
      <c r="M168" s="11">
        <f t="shared" si="11"/>
        <v>-332.70333333333292</v>
      </c>
      <c r="N168" s="43">
        <v>1</v>
      </c>
      <c r="O168" s="12">
        <v>2620</v>
      </c>
      <c r="P168" s="13">
        <v>0</v>
      </c>
      <c r="Q168" s="43">
        <v>24</v>
      </c>
      <c r="R168" s="43">
        <v>7</v>
      </c>
      <c r="S168" s="13">
        <v>0</v>
      </c>
      <c r="T168" s="42" t="s">
        <v>485</v>
      </c>
      <c r="U168" s="2">
        <v>400</v>
      </c>
      <c r="V168" s="6"/>
      <c r="X168" s="6"/>
    </row>
    <row r="169" spans="1:25" customFormat="1" ht="13.35" customHeight="1" x14ac:dyDescent="0.25">
      <c r="A169" s="2">
        <v>2022</v>
      </c>
      <c r="B169" s="14" t="s">
        <v>539</v>
      </c>
      <c r="C169" s="2" t="s">
        <v>1021</v>
      </c>
      <c r="D169" s="2" t="s">
        <v>777</v>
      </c>
      <c r="E169" s="2" t="s">
        <v>489</v>
      </c>
      <c r="F169" s="2" t="s">
        <v>490</v>
      </c>
      <c r="G169" s="9">
        <f>SUMIFS('Raw Data'!G$3:G$641,'Raw Data'!$B$3:$B$641,$B169,'Raw Data'!$D$3:$D$641,$E169)</f>
        <v>35000</v>
      </c>
      <c r="H169" s="9">
        <f>SUMIFS('Raw Data'!H$3:H$641,'Raw Data'!$B$3:$B$641,$B169,'Raw Data'!$D$3:$D$641,$E169)</f>
        <v>0</v>
      </c>
      <c r="I169" s="9">
        <f>SUMIFS('Raw Data'!I$3:I$641,'Raw Data'!$B$3:$B$641,$B169,'Raw Data'!$D$3:$D$641,$E169)</f>
        <v>0</v>
      </c>
      <c r="J169" s="10">
        <f t="shared" si="8"/>
        <v>0</v>
      </c>
      <c r="K169" s="11">
        <f t="shared" si="9"/>
        <v>35000</v>
      </c>
      <c r="L169" s="10">
        <f t="shared" si="10"/>
        <v>20416.666666666664</v>
      </c>
      <c r="M169" s="11">
        <f t="shared" si="11"/>
        <v>20416.666666666664</v>
      </c>
      <c r="N169" s="43">
        <v>1</v>
      </c>
      <c r="O169" s="12">
        <v>2620</v>
      </c>
      <c r="P169" s="13">
        <v>0</v>
      </c>
      <c r="Q169" s="43">
        <v>24</v>
      </c>
      <c r="R169" s="43">
        <v>7</v>
      </c>
      <c r="S169" s="13">
        <v>0</v>
      </c>
      <c r="T169" s="42" t="s">
        <v>489</v>
      </c>
      <c r="U169" s="2">
        <v>400</v>
      </c>
      <c r="V169" s="6"/>
      <c r="X169" s="6"/>
      <c r="Y169" s="6"/>
    </row>
    <row r="170" spans="1:25" customFormat="1" ht="13.35" customHeight="1" x14ac:dyDescent="0.25">
      <c r="A170" s="2">
        <v>2022</v>
      </c>
      <c r="B170" s="14" t="s">
        <v>539</v>
      </c>
      <c r="C170" s="2" t="s">
        <v>1021</v>
      </c>
      <c r="D170" s="2" t="s">
        <v>777</v>
      </c>
      <c r="E170" s="2" t="s">
        <v>35</v>
      </c>
      <c r="F170" s="2" t="s">
        <v>36</v>
      </c>
      <c r="G170" s="9">
        <f>SUMIFS('Raw Data'!G$3:G$641,'Raw Data'!$B$3:$B$641,$B170,'Raw Data'!$D$3:$D$641,$E170)</f>
        <v>35500</v>
      </c>
      <c r="H170" s="9">
        <f>SUMIFS('Raw Data'!H$3:H$641,'Raw Data'!$B$3:$B$641,$B170,'Raw Data'!$D$3:$D$641,$E170)</f>
        <v>0</v>
      </c>
      <c r="I170" s="9">
        <f>SUMIFS('Raw Data'!I$3:I$641,'Raw Data'!$B$3:$B$641,$B170,'Raw Data'!$D$3:$D$641,$E170)</f>
        <v>0</v>
      </c>
      <c r="J170" s="10">
        <f t="shared" si="8"/>
        <v>0</v>
      </c>
      <c r="K170" s="11">
        <f t="shared" si="9"/>
        <v>35500</v>
      </c>
      <c r="L170" s="10">
        <f t="shared" si="10"/>
        <v>20708.333333333336</v>
      </c>
      <c r="M170" s="11">
        <f t="shared" si="11"/>
        <v>20708.333333333336</v>
      </c>
      <c r="N170" s="43">
        <v>1</v>
      </c>
      <c r="O170" s="12">
        <v>2620</v>
      </c>
      <c r="P170" s="13">
        <v>0</v>
      </c>
      <c r="Q170" s="43">
        <v>24</v>
      </c>
      <c r="R170" s="43">
        <v>7</v>
      </c>
      <c r="S170" s="13">
        <v>0</v>
      </c>
      <c r="T170" s="42" t="s">
        <v>35</v>
      </c>
      <c r="U170" s="2">
        <v>400</v>
      </c>
      <c r="V170" s="16"/>
      <c r="X170" s="6"/>
      <c r="Y170" s="6"/>
    </row>
    <row r="171" spans="1:25" customFormat="1" ht="13.35" customHeight="1" x14ac:dyDescent="0.25">
      <c r="A171" s="2">
        <v>2022</v>
      </c>
      <c r="B171" s="44" t="s">
        <v>539</v>
      </c>
      <c r="C171" s="2" t="s">
        <v>1021</v>
      </c>
      <c r="D171" s="44" t="s">
        <v>540</v>
      </c>
      <c r="E171" s="44" t="s">
        <v>98</v>
      </c>
      <c r="F171" s="44" t="s">
        <v>99</v>
      </c>
      <c r="G171" s="9">
        <f>SUMIFS('Raw Data'!G$3:G$641,'Raw Data'!$B$3:$B$641,$B171,'Raw Data'!$D$3:$D$641,$E171)</f>
        <v>7500</v>
      </c>
      <c r="H171" s="9">
        <f>SUMIFS('Raw Data'!H$3:H$641,'Raw Data'!$B$3:$B$641,$B171,'Raw Data'!$D$3:$D$641,$E171)</f>
        <v>0</v>
      </c>
      <c r="I171" s="9">
        <f>SUMIFS('Raw Data'!I$3:I$641,'Raw Data'!$B$3:$B$641,$B171,'Raw Data'!$D$3:$D$641,$E171)</f>
        <v>0</v>
      </c>
      <c r="J171" s="10">
        <f t="shared" si="8"/>
        <v>0</v>
      </c>
      <c r="K171" s="11">
        <f t="shared" si="9"/>
        <v>7500</v>
      </c>
      <c r="L171" s="10">
        <f t="shared" si="10"/>
        <v>4375</v>
      </c>
      <c r="M171" s="11">
        <f t="shared" si="11"/>
        <v>4375</v>
      </c>
      <c r="N171" s="43">
        <v>1</v>
      </c>
      <c r="O171" s="12">
        <v>2620</v>
      </c>
      <c r="P171" s="13">
        <v>0</v>
      </c>
      <c r="Q171" s="43">
        <v>24</v>
      </c>
      <c r="R171" s="43">
        <v>7</v>
      </c>
      <c r="S171" s="13">
        <v>0</v>
      </c>
      <c r="T171" s="42">
        <v>442</v>
      </c>
      <c r="U171" s="2">
        <v>400</v>
      </c>
      <c r="V171" s="6"/>
    </row>
    <row r="172" spans="1:25" customFormat="1" ht="13.35" customHeight="1" x14ac:dyDescent="0.25">
      <c r="A172" s="2">
        <v>2022</v>
      </c>
      <c r="B172" s="14" t="s">
        <v>539</v>
      </c>
      <c r="C172" s="2" t="s">
        <v>1021</v>
      </c>
      <c r="D172" s="2" t="s">
        <v>777</v>
      </c>
      <c r="E172" s="2" t="s">
        <v>13</v>
      </c>
      <c r="F172" s="2" t="s">
        <v>14</v>
      </c>
      <c r="G172" s="9">
        <f>SUMIFS('Raw Data'!G$3:G$641,'Raw Data'!$B$3:$B$641,$B172,'Raw Data'!$D$3:$D$641,$E172)</f>
        <v>26000</v>
      </c>
      <c r="H172" s="9">
        <f>SUMIFS('Raw Data'!H$3:H$641,'Raw Data'!$B$3:$B$641,$B172,'Raw Data'!$D$3:$D$641,$E172)</f>
        <v>21667</v>
      </c>
      <c r="I172" s="9">
        <f>SUMIFS('Raw Data'!I$3:I$641,'Raw Data'!$B$3:$B$641,$B172,'Raw Data'!$D$3:$D$641,$E172)</f>
        <v>0</v>
      </c>
      <c r="J172" s="10">
        <f t="shared" si="8"/>
        <v>21667</v>
      </c>
      <c r="K172" s="11">
        <f t="shared" si="9"/>
        <v>4333</v>
      </c>
      <c r="L172" s="10">
        <f t="shared" si="10"/>
        <v>15166.666666666666</v>
      </c>
      <c r="M172" s="11">
        <f t="shared" si="11"/>
        <v>-6500.3333333333339</v>
      </c>
      <c r="N172" s="43">
        <v>1</v>
      </c>
      <c r="O172" s="12">
        <v>2620</v>
      </c>
      <c r="P172" s="13">
        <v>0</v>
      </c>
      <c r="Q172" s="43">
        <v>24</v>
      </c>
      <c r="R172" s="43">
        <v>7</v>
      </c>
      <c r="S172" s="13">
        <v>0</v>
      </c>
      <c r="T172" s="42" t="s">
        <v>13</v>
      </c>
      <c r="U172" s="2">
        <v>600</v>
      </c>
    </row>
    <row r="173" spans="1:25" customFormat="1" ht="13.35" customHeight="1" x14ac:dyDescent="0.25">
      <c r="A173" s="2">
        <v>2022</v>
      </c>
      <c r="B173" s="14" t="s">
        <v>539</v>
      </c>
      <c r="C173" s="2" t="s">
        <v>1021</v>
      </c>
      <c r="D173" s="2" t="s">
        <v>777</v>
      </c>
      <c r="E173" s="2" t="s">
        <v>499</v>
      </c>
      <c r="F173" s="2" t="s">
        <v>500</v>
      </c>
      <c r="G173" s="9">
        <f>SUMIFS('Raw Data'!G$3:G$641,'Raw Data'!$B$3:$B$641,$B173,'Raw Data'!$D$3:$D$641,$E173)</f>
        <v>41000</v>
      </c>
      <c r="H173" s="9">
        <f>SUMIFS('Raw Data'!H$3:H$641,'Raw Data'!$B$3:$B$641,$B173,'Raw Data'!$D$3:$D$641,$E173)</f>
        <v>9360.44</v>
      </c>
      <c r="I173" s="9">
        <f>SUMIFS('Raw Data'!I$3:I$641,'Raw Data'!$B$3:$B$641,$B173,'Raw Data'!$D$3:$D$641,$E173)</f>
        <v>0</v>
      </c>
      <c r="J173" s="10">
        <f t="shared" si="8"/>
        <v>9360.44</v>
      </c>
      <c r="K173" s="11">
        <f t="shared" si="9"/>
        <v>31639.559999999998</v>
      </c>
      <c r="L173" s="10">
        <f t="shared" si="10"/>
        <v>23916.666666666664</v>
      </c>
      <c r="M173" s="11">
        <f t="shared" si="11"/>
        <v>14556.226666666664</v>
      </c>
      <c r="N173" s="43">
        <v>1</v>
      </c>
      <c r="O173" s="12">
        <v>2620</v>
      </c>
      <c r="P173" s="13">
        <v>0</v>
      </c>
      <c r="Q173" s="43">
        <v>24</v>
      </c>
      <c r="R173" s="43">
        <v>7</v>
      </c>
      <c r="S173" s="13">
        <v>0</v>
      </c>
      <c r="T173" s="42" t="s">
        <v>499</v>
      </c>
      <c r="U173" s="2">
        <v>600</v>
      </c>
      <c r="X173" s="6"/>
      <c r="Y173" s="6"/>
    </row>
    <row r="174" spans="1:25" customFormat="1" ht="13.35" customHeight="1" x14ac:dyDescent="0.25">
      <c r="A174" s="2">
        <v>2022</v>
      </c>
      <c r="B174" s="44" t="s">
        <v>541</v>
      </c>
      <c r="C174" s="44" t="s">
        <v>1021</v>
      </c>
      <c r="D174" s="44" t="s">
        <v>542</v>
      </c>
      <c r="E174" s="44" t="s">
        <v>489</v>
      </c>
      <c r="F174" s="44" t="s">
        <v>490</v>
      </c>
      <c r="G174" s="9">
        <f>SUMIFS('Raw Data'!G$3:G$641,'Raw Data'!$B$3:$B$641,$B174,'Raw Data'!$D$3:$D$641,$E174)</f>
        <v>5000</v>
      </c>
      <c r="H174" s="9">
        <f>SUMIFS('Raw Data'!H$3:H$641,'Raw Data'!$B$3:$B$641,$B174,'Raw Data'!$D$3:$D$641,$E174)</f>
        <v>0</v>
      </c>
      <c r="I174" s="9">
        <f>SUMIFS('Raw Data'!I$3:I$641,'Raw Data'!$B$3:$B$641,$B174,'Raw Data'!$D$3:$D$641,$E174)</f>
        <v>0</v>
      </c>
      <c r="J174" s="10">
        <f t="shared" si="8"/>
        <v>0</v>
      </c>
      <c r="K174" s="11">
        <f t="shared" si="9"/>
        <v>5000</v>
      </c>
      <c r="L174" s="10">
        <f t="shared" si="10"/>
        <v>2916.666666666667</v>
      </c>
      <c r="M174" s="11">
        <f t="shared" si="11"/>
        <v>2916.666666666667</v>
      </c>
      <c r="N174" s="46">
        <v>1</v>
      </c>
      <c r="O174" s="2">
        <v>2630</v>
      </c>
      <c r="P174" s="47">
        <v>0</v>
      </c>
      <c r="Q174" s="46">
        <v>0</v>
      </c>
      <c r="R174" s="46">
        <v>0</v>
      </c>
      <c r="S174" s="47">
        <v>0</v>
      </c>
      <c r="T174" s="42">
        <v>431</v>
      </c>
      <c r="U174" s="2">
        <v>400</v>
      </c>
      <c r="V174" s="6"/>
      <c r="X174" s="6"/>
      <c r="Y174" s="6"/>
    </row>
    <row r="175" spans="1:25" customFormat="1" ht="13.35" customHeight="1" x14ac:dyDescent="0.25">
      <c r="A175" s="2">
        <v>2022</v>
      </c>
      <c r="B175" s="14" t="s">
        <v>541</v>
      </c>
      <c r="C175" s="2" t="s">
        <v>1021</v>
      </c>
      <c r="D175" s="2" t="s">
        <v>542</v>
      </c>
      <c r="E175" s="2" t="s">
        <v>13</v>
      </c>
      <c r="F175" s="2" t="s">
        <v>14</v>
      </c>
      <c r="G175" s="9">
        <f>SUMIFS('Raw Data'!G$3:G$641,'Raw Data'!$B$3:$B$641,$B175,'Raw Data'!$D$3:$D$641,$E175)</f>
        <v>25000</v>
      </c>
      <c r="H175" s="9">
        <f>SUMIFS('Raw Data'!H$3:H$641,'Raw Data'!$B$3:$B$641,$B175,'Raw Data'!$D$3:$D$641,$E175)</f>
        <v>30420.560000000001</v>
      </c>
      <c r="I175" s="9">
        <f>SUMIFS('Raw Data'!I$3:I$641,'Raw Data'!$B$3:$B$641,$B175,'Raw Data'!$D$3:$D$641,$E175)</f>
        <v>0</v>
      </c>
      <c r="J175" s="10">
        <f t="shared" si="8"/>
        <v>30420.560000000001</v>
      </c>
      <c r="K175" s="11">
        <f t="shared" si="9"/>
        <v>-5420.5600000000013</v>
      </c>
      <c r="L175" s="10">
        <f t="shared" si="10"/>
        <v>14583.333333333334</v>
      </c>
      <c r="M175" s="11">
        <f t="shared" si="11"/>
        <v>-15837.226666666667</v>
      </c>
      <c r="N175" s="43">
        <v>1</v>
      </c>
      <c r="O175" s="12">
        <v>2630</v>
      </c>
      <c r="P175" s="13">
        <v>0</v>
      </c>
      <c r="Q175" s="43">
        <v>0</v>
      </c>
      <c r="R175" s="43">
        <v>0</v>
      </c>
      <c r="S175" s="13">
        <v>0</v>
      </c>
      <c r="T175" s="42" t="s">
        <v>13</v>
      </c>
      <c r="U175" s="2">
        <v>600</v>
      </c>
      <c r="V175" s="6"/>
      <c r="X175" s="6"/>
    </row>
    <row r="176" spans="1:25" customFormat="1" ht="13.35" customHeight="1" x14ac:dyDescent="0.25">
      <c r="A176" s="2">
        <v>2022</v>
      </c>
      <c r="B176" s="44" t="s">
        <v>543</v>
      </c>
      <c r="C176" s="2" t="s">
        <v>1021</v>
      </c>
      <c r="D176" s="44" t="s">
        <v>542</v>
      </c>
      <c r="E176" s="44" t="s">
        <v>489</v>
      </c>
      <c r="F176" s="44" t="s">
        <v>490</v>
      </c>
      <c r="G176" s="9">
        <f>SUMIFS('Raw Data'!G$3:G$641,'Raw Data'!$B$3:$B$641,$B176,'Raw Data'!$D$3:$D$641,$E176)</f>
        <v>600</v>
      </c>
      <c r="H176" s="9">
        <f>SUMIFS('Raw Data'!H$3:H$641,'Raw Data'!$B$3:$B$641,$B176,'Raw Data'!$D$3:$D$641,$E176)</f>
        <v>0</v>
      </c>
      <c r="I176" s="9">
        <f>SUMIFS('Raw Data'!I$3:I$641,'Raw Data'!$B$3:$B$641,$B176,'Raw Data'!$D$3:$D$641,$E176)</f>
        <v>0</v>
      </c>
      <c r="J176" s="10">
        <f t="shared" si="8"/>
        <v>0</v>
      </c>
      <c r="K176" s="11">
        <f t="shared" si="9"/>
        <v>600</v>
      </c>
      <c r="L176" s="10">
        <f t="shared" si="10"/>
        <v>350</v>
      </c>
      <c r="M176" s="11">
        <f t="shared" si="11"/>
        <v>350</v>
      </c>
      <c r="N176" s="43">
        <v>1</v>
      </c>
      <c r="O176" s="12">
        <v>2630</v>
      </c>
      <c r="P176" s="13">
        <v>0</v>
      </c>
      <c r="Q176" s="43">
        <v>0</v>
      </c>
      <c r="R176" s="43">
        <v>35</v>
      </c>
      <c r="S176" s="13">
        <v>0</v>
      </c>
      <c r="T176" s="42" t="s">
        <v>489</v>
      </c>
      <c r="U176" s="2">
        <v>400</v>
      </c>
    </row>
    <row r="177" spans="1:25" customFormat="1" ht="13.35" customHeight="1" x14ac:dyDescent="0.25">
      <c r="A177" s="2">
        <v>2022</v>
      </c>
      <c r="B177" s="14" t="s">
        <v>543</v>
      </c>
      <c r="C177" s="2" t="s">
        <v>1021</v>
      </c>
      <c r="D177" s="2" t="s">
        <v>542</v>
      </c>
      <c r="E177" s="2" t="s">
        <v>13</v>
      </c>
      <c r="F177" s="2" t="s">
        <v>14</v>
      </c>
      <c r="G177" s="9">
        <f>SUMIFS('Raw Data'!G$3:G$641,'Raw Data'!$B$3:$B$641,$B177,'Raw Data'!$D$3:$D$641,$E177)</f>
        <v>200</v>
      </c>
      <c r="H177" s="9">
        <f>SUMIFS('Raw Data'!H$3:H$641,'Raw Data'!$B$3:$B$641,$B177,'Raw Data'!$D$3:$D$641,$E177)</f>
        <v>22.96</v>
      </c>
      <c r="I177" s="9">
        <f>SUMIFS('Raw Data'!I$3:I$641,'Raw Data'!$B$3:$B$641,$B177,'Raw Data'!$D$3:$D$641,$E177)</f>
        <v>0</v>
      </c>
      <c r="J177" s="10">
        <f t="shared" si="8"/>
        <v>22.96</v>
      </c>
      <c r="K177" s="11">
        <f t="shared" si="9"/>
        <v>177.04</v>
      </c>
      <c r="L177" s="10">
        <f t="shared" si="10"/>
        <v>116.66666666666667</v>
      </c>
      <c r="M177" s="11">
        <f t="shared" si="11"/>
        <v>93.706666666666678</v>
      </c>
      <c r="N177" s="43">
        <v>1</v>
      </c>
      <c r="O177" s="12">
        <v>2630</v>
      </c>
      <c r="P177" s="13">
        <v>0</v>
      </c>
      <c r="Q177" s="43">
        <v>0</v>
      </c>
      <c r="R177" s="43">
        <v>35</v>
      </c>
      <c r="S177" s="13">
        <v>0</v>
      </c>
      <c r="T177" s="42" t="s">
        <v>13</v>
      </c>
      <c r="U177" s="2">
        <v>600</v>
      </c>
      <c r="X177" s="6"/>
      <c r="Y177" s="6"/>
    </row>
    <row r="178" spans="1:25" customFormat="1" ht="13.35" customHeight="1" x14ac:dyDescent="0.25">
      <c r="A178" s="2">
        <v>2022</v>
      </c>
      <c r="B178" s="44" t="s">
        <v>544</v>
      </c>
      <c r="C178" s="2" t="s">
        <v>1021</v>
      </c>
      <c r="D178" s="44" t="s">
        <v>545</v>
      </c>
      <c r="E178" s="44" t="s">
        <v>546</v>
      </c>
      <c r="F178" s="44" t="s">
        <v>547</v>
      </c>
      <c r="G178" s="9">
        <f>SUMIFS('Raw Data'!G$3:G$641,'Raw Data'!$B$3:$B$641,$B178,'Raw Data'!$D$3:$D$641,$E178)</f>
        <v>0</v>
      </c>
      <c r="H178" s="9">
        <f>SUMIFS('Raw Data'!H$3:H$641,'Raw Data'!$B$3:$B$641,$B178,'Raw Data'!$D$3:$D$641,$E178)</f>
        <v>0</v>
      </c>
      <c r="I178" s="9">
        <f>SUMIFS('Raw Data'!I$3:I$641,'Raw Data'!$B$3:$B$641,$B178,'Raw Data'!$D$3:$D$641,$E178)</f>
        <v>0</v>
      </c>
      <c r="J178" s="10">
        <f t="shared" si="8"/>
        <v>0</v>
      </c>
      <c r="K178" s="11">
        <f t="shared" si="9"/>
        <v>0</v>
      </c>
      <c r="L178" s="10">
        <f t="shared" si="10"/>
        <v>0</v>
      </c>
      <c r="M178" s="11">
        <f t="shared" si="11"/>
        <v>0</v>
      </c>
      <c r="N178" s="46">
        <v>1</v>
      </c>
      <c r="O178" s="2">
        <v>2630</v>
      </c>
      <c r="P178" s="47">
        <v>0</v>
      </c>
      <c r="Q178" s="46">
        <v>0</v>
      </c>
      <c r="R178" s="46">
        <v>42</v>
      </c>
      <c r="S178" s="47">
        <v>0</v>
      </c>
      <c r="T178" s="42">
        <v>412</v>
      </c>
      <c r="U178" s="2">
        <v>400</v>
      </c>
      <c r="V178" s="6"/>
      <c r="X178" s="6"/>
      <c r="Y178" s="6"/>
    </row>
    <row r="179" spans="1:25" customFormat="1" ht="13.35" customHeight="1" x14ac:dyDescent="0.25">
      <c r="A179" s="2">
        <v>2022</v>
      </c>
      <c r="B179" s="44" t="s">
        <v>544</v>
      </c>
      <c r="C179" s="2" t="s">
        <v>1021</v>
      </c>
      <c r="D179" s="44" t="s">
        <v>545</v>
      </c>
      <c r="E179" s="44" t="s">
        <v>489</v>
      </c>
      <c r="F179" s="44" t="s">
        <v>490</v>
      </c>
      <c r="G179" s="9">
        <f>SUMIFS('Raw Data'!G$3:G$641,'Raw Data'!$B$3:$B$641,$B179,'Raw Data'!$D$3:$D$641,$E179)</f>
        <v>200</v>
      </c>
      <c r="H179" s="9">
        <f>SUMIFS('Raw Data'!H$3:H$641,'Raw Data'!$B$3:$B$641,$B179,'Raw Data'!$D$3:$D$641,$E179)</f>
        <v>0</v>
      </c>
      <c r="I179" s="9">
        <f>SUMIFS('Raw Data'!I$3:I$641,'Raw Data'!$B$3:$B$641,$B179,'Raw Data'!$D$3:$D$641,$E179)</f>
        <v>0</v>
      </c>
      <c r="J179" s="10">
        <f t="shared" si="8"/>
        <v>0</v>
      </c>
      <c r="K179" s="11">
        <f t="shared" si="9"/>
        <v>200</v>
      </c>
      <c r="L179" s="10">
        <f t="shared" si="10"/>
        <v>116.66666666666667</v>
      </c>
      <c r="M179" s="11">
        <f t="shared" si="11"/>
        <v>116.66666666666667</v>
      </c>
      <c r="N179" s="43">
        <v>1</v>
      </c>
      <c r="O179" s="12">
        <v>2630</v>
      </c>
      <c r="P179" s="13">
        <v>0</v>
      </c>
      <c r="Q179" s="43">
        <v>0</v>
      </c>
      <c r="R179" s="43">
        <v>42</v>
      </c>
      <c r="S179" s="13">
        <v>0</v>
      </c>
      <c r="T179" s="42" t="s">
        <v>489</v>
      </c>
      <c r="U179" s="2">
        <v>400</v>
      </c>
      <c r="V179" s="6"/>
      <c r="X179" s="6"/>
    </row>
    <row r="180" spans="1:25" customFormat="1" ht="13.35" customHeight="1" x14ac:dyDescent="0.25">
      <c r="A180" s="2">
        <v>2022</v>
      </c>
      <c r="B180" s="44" t="s">
        <v>802</v>
      </c>
      <c r="C180" s="2" t="s">
        <v>1021</v>
      </c>
      <c r="D180" s="44" t="s">
        <v>542</v>
      </c>
      <c r="E180" s="44" t="s">
        <v>546</v>
      </c>
      <c r="F180" s="44" t="s">
        <v>547</v>
      </c>
      <c r="G180" s="9">
        <f>SUMIFS('Raw Data'!G$3:G$641,'Raw Data'!$B$3:$B$641,$B180,'Raw Data'!$D$3:$D$641,$E180)</f>
        <v>0</v>
      </c>
      <c r="H180" s="9">
        <f>SUMIFS('Raw Data'!H$3:H$641,'Raw Data'!$B$3:$B$641,$B180,'Raw Data'!$D$3:$D$641,$E180)</f>
        <v>0</v>
      </c>
      <c r="I180" s="9">
        <f>SUMIFS('Raw Data'!I$3:I$641,'Raw Data'!$B$3:$B$641,$B180,'Raw Data'!$D$3:$D$641,$E180)</f>
        <v>0</v>
      </c>
      <c r="J180" s="10">
        <f t="shared" si="8"/>
        <v>0</v>
      </c>
      <c r="K180" s="11">
        <f t="shared" si="9"/>
        <v>0</v>
      </c>
      <c r="L180" s="10">
        <f t="shared" si="10"/>
        <v>0</v>
      </c>
      <c r="M180" s="11">
        <f t="shared" si="11"/>
        <v>0</v>
      </c>
      <c r="N180" s="46">
        <v>1</v>
      </c>
      <c r="O180" s="2">
        <v>2630</v>
      </c>
      <c r="P180" s="47">
        <v>0</v>
      </c>
      <c r="Q180" s="46">
        <v>0</v>
      </c>
      <c r="R180" s="46">
        <v>6</v>
      </c>
      <c r="S180" s="47">
        <v>0</v>
      </c>
      <c r="T180" s="42">
        <v>412</v>
      </c>
      <c r="U180" s="2">
        <v>400</v>
      </c>
      <c r="V180" s="6"/>
      <c r="X180" s="6"/>
      <c r="Y180" s="6"/>
    </row>
    <row r="181" spans="1:25" customFormat="1" ht="13.35" customHeight="1" x14ac:dyDescent="0.25">
      <c r="A181" s="2">
        <v>2022</v>
      </c>
      <c r="B181" s="14" t="s">
        <v>548</v>
      </c>
      <c r="C181" s="2" t="s">
        <v>1021</v>
      </c>
      <c r="D181" s="2" t="s">
        <v>542</v>
      </c>
      <c r="E181" s="2" t="s">
        <v>546</v>
      </c>
      <c r="F181" s="2" t="s">
        <v>547</v>
      </c>
      <c r="G181" s="9">
        <f>SUMIFS('Raw Data'!G$3:G$641,'Raw Data'!$B$3:$B$641,$B181,'Raw Data'!$D$3:$D$641,$E181)</f>
        <v>2000</v>
      </c>
      <c r="H181" s="9">
        <f>SUMIFS('Raw Data'!H$3:H$641,'Raw Data'!$B$3:$B$641,$B181,'Raw Data'!$D$3:$D$641,$E181)</f>
        <v>0</v>
      </c>
      <c r="I181" s="9">
        <f>SUMIFS('Raw Data'!I$3:I$641,'Raw Data'!$B$3:$B$641,$B181,'Raw Data'!$D$3:$D$641,$E181)</f>
        <v>0</v>
      </c>
      <c r="J181" s="10">
        <f t="shared" si="8"/>
        <v>0</v>
      </c>
      <c r="K181" s="11">
        <f t="shared" si="9"/>
        <v>2000</v>
      </c>
      <c r="L181" s="10">
        <f t="shared" si="10"/>
        <v>1166.6666666666665</v>
      </c>
      <c r="M181" s="11">
        <f t="shared" si="11"/>
        <v>1166.6666666666665</v>
      </c>
      <c r="N181" s="43">
        <v>1</v>
      </c>
      <c r="O181" s="12">
        <v>2630</v>
      </c>
      <c r="P181" s="13">
        <v>0</v>
      </c>
      <c r="Q181" s="43">
        <v>11</v>
      </c>
      <c r="R181" s="43">
        <v>10</v>
      </c>
      <c r="S181" s="13">
        <v>0</v>
      </c>
      <c r="T181" s="42" t="s">
        <v>546</v>
      </c>
      <c r="U181" s="2">
        <v>400</v>
      </c>
      <c r="X181" s="6"/>
      <c r="Y181" s="6"/>
    </row>
    <row r="182" spans="1:25" customFormat="1" ht="13.35" customHeight="1" x14ac:dyDescent="0.25">
      <c r="A182" s="2">
        <v>2022</v>
      </c>
      <c r="B182" s="44" t="s">
        <v>548</v>
      </c>
      <c r="C182" s="44" t="s">
        <v>1021</v>
      </c>
      <c r="D182" s="44" t="s">
        <v>542</v>
      </c>
      <c r="E182" s="44" t="s">
        <v>13</v>
      </c>
      <c r="F182" s="44" t="s">
        <v>14</v>
      </c>
      <c r="G182" s="9">
        <f>SUMIFS('Raw Data'!G$3:G$641,'Raw Data'!$B$3:$B$641,$B182,'Raw Data'!$D$3:$D$641,$E182)</f>
        <v>300</v>
      </c>
      <c r="H182" s="9">
        <f>SUMIFS('Raw Data'!H$3:H$641,'Raw Data'!$B$3:$B$641,$B182,'Raw Data'!$D$3:$D$641,$E182)</f>
        <v>0</v>
      </c>
      <c r="I182" s="9">
        <f>SUMIFS('Raw Data'!I$3:I$641,'Raw Data'!$B$3:$B$641,$B182,'Raw Data'!$D$3:$D$641,$E182)</f>
        <v>0</v>
      </c>
      <c r="J182" s="10">
        <f t="shared" si="8"/>
        <v>0</v>
      </c>
      <c r="K182" s="11">
        <f t="shared" si="9"/>
        <v>300</v>
      </c>
      <c r="L182" s="10">
        <f t="shared" si="10"/>
        <v>175</v>
      </c>
      <c r="M182" s="11">
        <f t="shared" si="11"/>
        <v>175</v>
      </c>
      <c r="N182" s="43">
        <v>1</v>
      </c>
      <c r="O182" s="12">
        <v>2630</v>
      </c>
      <c r="P182" s="13">
        <v>0</v>
      </c>
      <c r="Q182" s="43">
        <v>11</v>
      </c>
      <c r="R182" s="43">
        <v>10</v>
      </c>
      <c r="S182" s="13">
        <v>0</v>
      </c>
      <c r="T182" s="42">
        <v>610</v>
      </c>
      <c r="U182" s="2">
        <v>600</v>
      </c>
      <c r="X182" s="6"/>
    </row>
    <row r="183" spans="1:25" customFormat="1" ht="13.35" customHeight="1" x14ac:dyDescent="0.25">
      <c r="A183" s="2">
        <v>2022</v>
      </c>
      <c r="B183" s="14" t="s">
        <v>549</v>
      </c>
      <c r="C183" s="2" t="s">
        <v>1021</v>
      </c>
      <c r="D183" s="2" t="s">
        <v>542</v>
      </c>
      <c r="E183" s="2" t="s">
        <v>13</v>
      </c>
      <c r="F183" s="2" t="s">
        <v>14</v>
      </c>
      <c r="G183" s="9">
        <f>SUMIFS('Raw Data'!G$3:G$641,'Raw Data'!$B$3:$B$641,$B183,'Raw Data'!$D$3:$D$641,$E183)</f>
        <v>500</v>
      </c>
      <c r="H183" s="9">
        <f>SUMIFS('Raw Data'!H$3:H$641,'Raw Data'!$B$3:$B$641,$B183,'Raw Data'!$D$3:$D$641,$E183)</f>
        <v>0</v>
      </c>
      <c r="I183" s="9">
        <f>SUMIFS('Raw Data'!I$3:I$641,'Raw Data'!$B$3:$B$641,$B183,'Raw Data'!$D$3:$D$641,$E183)</f>
        <v>0</v>
      </c>
      <c r="J183" s="10">
        <f t="shared" si="8"/>
        <v>0</v>
      </c>
      <c r="K183" s="11">
        <f t="shared" si="9"/>
        <v>500</v>
      </c>
      <c r="L183" s="10">
        <f t="shared" si="10"/>
        <v>291.66666666666663</v>
      </c>
      <c r="M183" s="11">
        <f t="shared" si="11"/>
        <v>291.66666666666663</v>
      </c>
      <c r="N183" s="43">
        <v>1</v>
      </c>
      <c r="O183" s="12">
        <v>2630</v>
      </c>
      <c r="P183" s="13">
        <v>0</v>
      </c>
      <c r="Q183" s="43">
        <v>11</v>
      </c>
      <c r="R183" s="43">
        <v>11</v>
      </c>
      <c r="S183" s="13">
        <v>0</v>
      </c>
      <c r="T183" s="42" t="s">
        <v>13</v>
      </c>
      <c r="U183" s="2">
        <v>600</v>
      </c>
      <c r="V183" s="6"/>
      <c r="X183" s="6"/>
    </row>
    <row r="184" spans="1:25" customFormat="1" ht="13.35" customHeight="1" x14ac:dyDescent="0.25">
      <c r="A184" s="2">
        <v>2022</v>
      </c>
      <c r="B184" s="14" t="s">
        <v>550</v>
      </c>
      <c r="C184" s="2" t="s">
        <v>1021</v>
      </c>
      <c r="D184" s="2" t="s">
        <v>542</v>
      </c>
      <c r="E184" s="2" t="s">
        <v>546</v>
      </c>
      <c r="F184" s="2" t="s">
        <v>547</v>
      </c>
      <c r="G184" s="9">
        <f>SUMIFS('Raw Data'!G$3:G$641,'Raw Data'!$B$3:$B$641,$B184,'Raw Data'!$D$3:$D$641,$E184)</f>
        <v>1000</v>
      </c>
      <c r="H184" s="9">
        <f>SUMIFS('Raw Data'!H$3:H$641,'Raw Data'!$B$3:$B$641,$B184,'Raw Data'!$D$3:$D$641,$E184)</f>
        <v>0</v>
      </c>
      <c r="I184" s="9">
        <f>SUMIFS('Raw Data'!I$3:I$641,'Raw Data'!$B$3:$B$641,$B184,'Raw Data'!$D$3:$D$641,$E184)</f>
        <v>0</v>
      </c>
      <c r="J184" s="10">
        <f t="shared" si="8"/>
        <v>0</v>
      </c>
      <c r="K184" s="11">
        <f t="shared" si="9"/>
        <v>1000</v>
      </c>
      <c r="L184" s="10">
        <f t="shared" si="10"/>
        <v>583.33333333333326</v>
      </c>
      <c r="M184" s="11">
        <f t="shared" si="11"/>
        <v>583.33333333333326</v>
      </c>
      <c r="N184" s="43">
        <v>1</v>
      </c>
      <c r="O184" s="12">
        <v>2630</v>
      </c>
      <c r="P184" s="13">
        <v>0</v>
      </c>
      <c r="Q184" s="43">
        <v>11</v>
      </c>
      <c r="R184" s="43">
        <v>29</v>
      </c>
      <c r="S184" s="13">
        <v>0</v>
      </c>
      <c r="T184" s="42" t="s">
        <v>546</v>
      </c>
      <c r="U184" s="2">
        <v>400</v>
      </c>
      <c r="V184" s="6"/>
      <c r="X184" s="6"/>
      <c r="Y184" s="6"/>
    </row>
    <row r="185" spans="1:25" customFormat="1" ht="13.35" customHeight="1" x14ac:dyDescent="0.25">
      <c r="A185" s="2">
        <v>2022</v>
      </c>
      <c r="B185" s="14" t="s">
        <v>551</v>
      </c>
      <c r="C185" s="2" t="s">
        <v>1021</v>
      </c>
      <c r="D185" s="2" t="s">
        <v>542</v>
      </c>
      <c r="E185" s="2" t="s">
        <v>546</v>
      </c>
      <c r="F185" s="2" t="s">
        <v>547</v>
      </c>
      <c r="G185" s="9">
        <f>SUMIFS('Raw Data'!G$3:G$641,'Raw Data'!$B$3:$B$641,$B185,'Raw Data'!$D$3:$D$641,$E185)</f>
        <v>2400</v>
      </c>
      <c r="H185" s="9">
        <f>SUMIFS('Raw Data'!H$3:H$641,'Raw Data'!$B$3:$B$641,$B185,'Raw Data'!$D$3:$D$641,$E185)</f>
        <v>0</v>
      </c>
      <c r="I185" s="9">
        <f>SUMIFS('Raw Data'!I$3:I$641,'Raw Data'!$B$3:$B$641,$B185,'Raw Data'!$D$3:$D$641,$E185)</f>
        <v>0</v>
      </c>
      <c r="J185" s="10">
        <f t="shared" si="8"/>
        <v>0</v>
      </c>
      <c r="K185" s="11">
        <f t="shared" si="9"/>
        <v>2400</v>
      </c>
      <c r="L185" s="10">
        <f t="shared" si="10"/>
        <v>1400</v>
      </c>
      <c r="M185" s="11">
        <f t="shared" si="11"/>
        <v>1400</v>
      </c>
      <c r="N185" s="43">
        <v>1</v>
      </c>
      <c r="O185" s="12">
        <v>2630</v>
      </c>
      <c r="P185" s="13">
        <v>0</v>
      </c>
      <c r="Q185" s="43">
        <v>11</v>
      </c>
      <c r="R185" s="43">
        <v>32</v>
      </c>
      <c r="S185" s="13">
        <v>0</v>
      </c>
      <c r="T185" s="42" t="s">
        <v>546</v>
      </c>
      <c r="U185" s="2">
        <v>400</v>
      </c>
      <c r="V185" s="6"/>
      <c r="X185" s="6"/>
      <c r="Y185" s="6"/>
    </row>
    <row r="186" spans="1:25" customFormat="1" ht="13.35" customHeight="1" x14ac:dyDescent="0.25">
      <c r="A186" s="2">
        <v>2022</v>
      </c>
      <c r="B186" s="14" t="s">
        <v>551</v>
      </c>
      <c r="C186" s="2" t="s">
        <v>1021</v>
      </c>
      <c r="D186" s="2" t="s">
        <v>542</v>
      </c>
      <c r="E186" s="2" t="s">
        <v>13</v>
      </c>
      <c r="F186" s="2" t="s">
        <v>14</v>
      </c>
      <c r="G186" s="9">
        <f>SUMIFS('Raw Data'!G$3:G$641,'Raw Data'!$B$3:$B$641,$B186,'Raw Data'!$D$3:$D$641,$E186)</f>
        <v>300</v>
      </c>
      <c r="H186" s="9">
        <f>SUMIFS('Raw Data'!H$3:H$641,'Raw Data'!$B$3:$B$641,$B186,'Raw Data'!$D$3:$D$641,$E186)</f>
        <v>275</v>
      </c>
      <c r="I186" s="9">
        <f>SUMIFS('Raw Data'!I$3:I$641,'Raw Data'!$B$3:$B$641,$B186,'Raw Data'!$D$3:$D$641,$E186)</f>
        <v>0</v>
      </c>
      <c r="J186" s="10">
        <f t="shared" si="8"/>
        <v>275</v>
      </c>
      <c r="K186" s="11">
        <f t="shared" si="9"/>
        <v>25</v>
      </c>
      <c r="L186" s="10">
        <f t="shared" si="10"/>
        <v>175</v>
      </c>
      <c r="M186" s="11">
        <f t="shared" si="11"/>
        <v>-100</v>
      </c>
      <c r="N186" s="43">
        <v>1</v>
      </c>
      <c r="O186" s="12">
        <v>2630</v>
      </c>
      <c r="P186" s="13">
        <v>0</v>
      </c>
      <c r="Q186" s="43">
        <v>11</v>
      </c>
      <c r="R186" s="43">
        <v>32</v>
      </c>
      <c r="S186" s="13">
        <v>0</v>
      </c>
      <c r="T186" s="42" t="s">
        <v>13</v>
      </c>
      <c r="U186" s="2">
        <v>600</v>
      </c>
      <c r="V186" s="6"/>
      <c r="X186" s="6"/>
      <c r="Y186" s="6"/>
    </row>
    <row r="187" spans="1:25" customFormat="1" ht="13.35" customHeight="1" x14ac:dyDescent="0.25">
      <c r="A187" s="2">
        <v>2022</v>
      </c>
      <c r="B187" s="14" t="s">
        <v>552</v>
      </c>
      <c r="C187" s="2" t="s">
        <v>1021</v>
      </c>
      <c r="D187" s="2" t="s">
        <v>542</v>
      </c>
      <c r="E187" s="2" t="s">
        <v>546</v>
      </c>
      <c r="F187" s="2" t="s">
        <v>547</v>
      </c>
      <c r="G187" s="9">
        <f>SUMIFS('Raw Data'!G$3:G$641,'Raw Data'!$B$3:$B$641,$B187,'Raw Data'!$D$3:$D$641,$E187)</f>
        <v>0</v>
      </c>
      <c r="H187" s="9">
        <f>SUMIFS('Raw Data'!H$3:H$641,'Raw Data'!$B$3:$B$641,$B187,'Raw Data'!$D$3:$D$641,$E187)</f>
        <v>0</v>
      </c>
      <c r="I187" s="9">
        <f>SUMIFS('Raw Data'!I$3:I$641,'Raw Data'!$B$3:$B$641,$B187,'Raw Data'!$D$3:$D$641,$E187)</f>
        <v>0</v>
      </c>
      <c r="J187" s="10">
        <f t="shared" si="8"/>
        <v>0</v>
      </c>
      <c r="K187" s="11">
        <f t="shared" si="9"/>
        <v>0</v>
      </c>
      <c r="L187" s="10">
        <f t="shared" si="10"/>
        <v>0</v>
      </c>
      <c r="M187" s="11">
        <f t="shared" si="11"/>
        <v>0</v>
      </c>
      <c r="N187" s="43">
        <v>1</v>
      </c>
      <c r="O187" s="12">
        <v>2630</v>
      </c>
      <c r="P187" s="13">
        <v>0</v>
      </c>
      <c r="Q187" s="43">
        <v>11</v>
      </c>
      <c r="R187" s="43">
        <v>40</v>
      </c>
      <c r="S187" s="13">
        <v>0</v>
      </c>
      <c r="T187" s="42" t="s">
        <v>546</v>
      </c>
      <c r="U187" s="2">
        <v>400</v>
      </c>
      <c r="V187" s="6"/>
      <c r="X187" s="6"/>
      <c r="Y187" s="6"/>
    </row>
    <row r="188" spans="1:25" customFormat="1" ht="13.35" customHeight="1" x14ac:dyDescent="0.25">
      <c r="A188" s="2">
        <v>2022</v>
      </c>
      <c r="B188" s="14" t="s">
        <v>553</v>
      </c>
      <c r="C188" s="2" t="s">
        <v>1021</v>
      </c>
      <c r="D188" s="2" t="s">
        <v>542</v>
      </c>
      <c r="E188" s="2" t="s">
        <v>546</v>
      </c>
      <c r="F188" s="2" t="s">
        <v>547</v>
      </c>
      <c r="G188" s="9">
        <f>SUMIFS('Raw Data'!G$3:G$641,'Raw Data'!$B$3:$B$641,$B188,'Raw Data'!$D$3:$D$641,$E188)</f>
        <v>5000</v>
      </c>
      <c r="H188" s="9">
        <f>SUMIFS('Raw Data'!H$3:H$641,'Raw Data'!$B$3:$B$641,$B188,'Raw Data'!$D$3:$D$641,$E188)</f>
        <v>0</v>
      </c>
      <c r="I188" s="9">
        <f>SUMIFS('Raw Data'!I$3:I$641,'Raw Data'!$B$3:$B$641,$B188,'Raw Data'!$D$3:$D$641,$E188)</f>
        <v>0</v>
      </c>
      <c r="J188" s="10">
        <f t="shared" si="8"/>
        <v>0</v>
      </c>
      <c r="K188" s="11">
        <f t="shared" si="9"/>
        <v>5000</v>
      </c>
      <c r="L188" s="10">
        <f t="shared" si="10"/>
        <v>2916.666666666667</v>
      </c>
      <c r="M188" s="11">
        <f t="shared" si="11"/>
        <v>2916.666666666667</v>
      </c>
      <c r="N188" s="43">
        <v>1</v>
      </c>
      <c r="O188" s="12">
        <v>2630</v>
      </c>
      <c r="P188" s="13">
        <v>0</v>
      </c>
      <c r="Q188" s="43">
        <v>21</v>
      </c>
      <c r="R188" s="43">
        <v>1</v>
      </c>
      <c r="S188" s="13">
        <v>0</v>
      </c>
      <c r="T188" s="42" t="s">
        <v>546</v>
      </c>
      <c r="U188" s="2">
        <v>400</v>
      </c>
      <c r="V188" s="6"/>
      <c r="X188" s="6"/>
      <c r="Y188" s="6"/>
    </row>
    <row r="189" spans="1:25" customFormat="1" ht="13.35" customHeight="1" x14ac:dyDescent="0.25">
      <c r="A189" s="2">
        <v>2022</v>
      </c>
      <c r="B189" s="14" t="s">
        <v>553</v>
      </c>
      <c r="C189" s="2" t="s">
        <v>1021</v>
      </c>
      <c r="D189" s="2" t="s">
        <v>542</v>
      </c>
      <c r="E189" s="2" t="s">
        <v>13</v>
      </c>
      <c r="F189" s="2" t="s">
        <v>14</v>
      </c>
      <c r="G189" s="9">
        <f>SUMIFS('Raw Data'!G$3:G$641,'Raw Data'!$B$3:$B$641,$B189,'Raw Data'!$D$3:$D$641,$E189)</f>
        <v>2000</v>
      </c>
      <c r="H189" s="9">
        <f>SUMIFS('Raw Data'!H$3:H$641,'Raw Data'!$B$3:$B$641,$B189,'Raw Data'!$D$3:$D$641,$E189)</f>
        <v>0</v>
      </c>
      <c r="I189" s="9">
        <f>SUMIFS('Raw Data'!I$3:I$641,'Raw Data'!$B$3:$B$641,$B189,'Raw Data'!$D$3:$D$641,$E189)</f>
        <v>0</v>
      </c>
      <c r="J189" s="10">
        <f t="shared" si="8"/>
        <v>0</v>
      </c>
      <c r="K189" s="11">
        <f t="shared" si="9"/>
        <v>2000</v>
      </c>
      <c r="L189" s="10">
        <f t="shared" si="10"/>
        <v>1166.6666666666665</v>
      </c>
      <c r="M189" s="11">
        <f t="shared" si="11"/>
        <v>1166.6666666666665</v>
      </c>
      <c r="N189" s="43">
        <v>1</v>
      </c>
      <c r="O189" s="12">
        <v>2630</v>
      </c>
      <c r="P189" s="13">
        <v>0</v>
      </c>
      <c r="Q189" s="43">
        <v>21</v>
      </c>
      <c r="R189" s="43">
        <v>1</v>
      </c>
      <c r="S189" s="13">
        <v>0</v>
      </c>
      <c r="T189" s="42" t="s">
        <v>13</v>
      </c>
      <c r="U189" s="2">
        <v>600</v>
      </c>
      <c r="V189" s="6"/>
      <c r="X189" s="6"/>
      <c r="Y189" s="6"/>
    </row>
    <row r="190" spans="1:25" customFormat="1" ht="13.35" customHeight="1" x14ac:dyDescent="0.25">
      <c r="A190" s="2">
        <v>2022</v>
      </c>
      <c r="B190" s="14" t="s">
        <v>554</v>
      </c>
      <c r="C190" s="2" t="s">
        <v>1021</v>
      </c>
      <c r="D190" s="2" t="s">
        <v>542</v>
      </c>
      <c r="E190" s="2" t="s">
        <v>546</v>
      </c>
      <c r="F190" s="2" t="s">
        <v>547</v>
      </c>
      <c r="G190" s="9">
        <f>SUMIFS('Raw Data'!G$3:G$641,'Raw Data'!$B$3:$B$641,$B190,'Raw Data'!$D$3:$D$641,$E190)</f>
        <v>3000</v>
      </c>
      <c r="H190" s="9">
        <f>SUMIFS('Raw Data'!H$3:H$641,'Raw Data'!$B$3:$B$641,$B190,'Raw Data'!$D$3:$D$641,$E190)</f>
        <v>775</v>
      </c>
      <c r="I190" s="9">
        <f>SUMIFS('Raw Data'!I$3:I$641,'Raw Data'!$B$3:$B$641,$B190,'Raw Data'!$D$3:$D$641,$E190)</f>
        <v>0</v>
      </c>
      <c r="J190" s="10">
        <f t="shared" si="8"/>
        <v>775</v>
      </c>
      <c r="K190" s="11">
        <f t="shared" si="9"/>
        <v>2225</v>
      </c>
      <c r="L190" s="10">
        <f t="shared" si="10"/>
        <v>1750</v>
      </c>
      <c r="M190" s="11">
        <f t="shared" si="11"/>
        <v>975</v>
      </c>
      <c r="N190" s="43">
        <v>1</v>
      </c>
      <c r="O190" s="12">
        <v>2630</v>
      </c>
      <c r="P190" s="13">
        <v>0</v>
      </c>
      <c r="Q190" s="43">
        <v>21</v>
      </c>
      <c r="R190" s="43">
        <v>2</v>
      </c>
      <c r="S190" s="13">
        <v>0</v>
      </c>
      <c r="T190" s="42" t="s">
        <v>546</v>
      </c>
      <c r="U190" s="2">
        <v>400</v>
      </c>
      <c r="V190" s="6"/>
      <c r="X190" s="6"/>
    </row>
    <row r="191" spans="1:25" customFormat="1" ht="13.35" customHeight="1" x14ac:dyDescent="0.25">
      <c r="A191" s="2">
        <v>2022</v>
      </c>
      <c r="B191" s="14" t="s">
        <v>554</v>
      </c>
      <c r="C191" s="2" t="s">
        <v>1021</v>
      </c>
      <c r="D191" s="2" t="s">
        <v>542</v>
      </c>
      <c r="E191" s="2" t="s">
        <v>13</v>
      </c>
      <c r="F191" s="2" t="s">
        <v>14</v>
      </c>
      <c r="G191" s="9">
        <f>SUMIFS('Raw Data'!G$3:G$641,'Raw Data'!$B$3:$B$641,$B191,'Raw Data'!$D$3:$D$641,$E191)</f>
        <v>500</v>
      </c>
      <c r="H191" s="9">
        <f>SUMIFS('Raw Data'!H$3:H$641,'Raw Data'!$B$3:$B$641,$B191,'Raw Data'!$D$3:$D$641,$E191)</f>
        <v>1416.84</v>
      </c>
      <c r="I191" s="9">
        <f>SUMIFS('Raw Data'!I$3:I$641,'Raw Data'!$B$3:$B$641,$B191,'Raw Data'!$D$3:$D$641,$E191)</f>
        <v>0</v>
      </c>
      <c r="J191" s="10">
        <f t="shared" si="8"/>
        <v>1416.84</v>
      </c>
      <c r="K191" s="11">
        <f t="shared" si="9"/>
        <v>-916.83999999999992</v>
      </c>
      <c r="L191" s="10">
        <f t="shared" si="10"/>
        <v>291.66666666666663</v>
      </c>
      <c r="M191" s="11">
        <f t="shared" si="11"/>
        <v>-1125.1733333333332</v>
      </c>
      <c r="N191" s="43">
        <v>1</v>
      </c>
      <c r="O191" s="12">
        <v>2630</v>
      </c>
      <c r="P191" s="13">
        <v>0</v>
      </c>
      <c r="Q191" s="43">
        <v>21</v>
      </c>
      <c r="R191" s="43">
        <v>2</v>
      </c>
      <c r="S191" s="13">
        <v>0</v>
      </c>
      <c r="T191" s="42" t="s">
        <v>13</v>
      </c>
      <c r="U191" s="2">
        <v>600</v>
      </c>
      <c r="V191" s="6"/>
      <c r="X191" s="6"/>
      <c r="Y191" s="6"/>
    </row>
    <row r="192" spans="1:25" customFormat="1" ht="13.35" customHeight="1" x14ac:dyDescent="0.25">
      <c r="A192" s="2">
        <v>2022</v>
      </c>
      <c r="B192" s="14" t="s">
        <v>555</v>
      </c>
      <c r="C192" s="2" t="s">
        <v>1021</v>
      </c>
      <c r="D192" s="2" t="s">
        <v>542</v>
      </c>
      <c r="E192" s="2" t="s">
        <v>546</v>
      </c>
      <c r="F192" s="2" t="s">
        <v>547</v>
      </c>
      <c r="G192" s="9">
        <f>SUMIFS('Raw Data'!G$3:G$641,'Raw Data'!$B$3:$B$641,$B192,'Raw Data'!$D$3:$D$641,$E192)</f>
        <v>4000</v>
      </c>
      <c r="H192" s="9">
        <f>SUMIFS('Raw Data'!H$3:H$641,'Raw Data'!$B$3:$B$641,$B192,'Raw Data'!$D$3:$D$641,$E192)</f>
        <v>0</v>
      </c>
      <c r="I192" s="9">
        <f>SUMIFS('Raw Data'!I$3:I$641,'Raw Data'!$B$3:$B$641,$B192,'Raw Data'!$D$3:$D$641,$E192)</f>
        <v>0</v>
      </c>
      <c r="J192" s="10">
        <f t="shared" si="8"/>
        <v>0</v>
      </c>
      <c r="K192" s="11">
        <f t="shared" si="9"/>
        <v>4000</v>
      </c>
      <c r="L192" s="10">
        <f t="shared" si="10"/>
        <v>2333.333333333333</v>
      </c>
      <c r="M192" s="11">
        <f t="shared" si="11"/>
        <v>2333.333333333333</v>
      </c>
      <c r="N192" s="43">
        <v>1</v>
      </c>
      <c r="O192" s="12">
        <v>2630</v>
      </c>
      <c r="P192" s="13">
        <v>0</v>
      </c>
      <c r="Q192" s="43">
        <v>21</v>
      </c>
      <c r="R192" s="43">
        <v>4</v>
      </c>
      <c r="S192" s="13">
        <v>0</v>
      </c>
      <c r="T192" s="42" t="s">
        <v>546</v>
      </c>
      <c r="U192" s="2">
        <v>400</v>
      </c>
      <c r="V192" s="6"/>
      <c r="X192" s="6"/>
      <c r="Y192" s="6"/>
    </row>
    <row r="193" spans="1:25" customFormat="1" ht="13.35" customHeight="1" x14ac:dyDescent="0.25">
      <c r="A193" s="2">
        <v>2022</v>
      </c>
      <c r="B193" s="14" t="s">
        <v>555</v>
      </c>
      <c r="C193" s="2" t="s">
        <v>1021</v>
      </c>
      <c r="D193" s="2" t="s">
        <v>542</v>
      </c>
      <c r="E193" s="2" t="s">
        <v>13</v>
      </c>
      <c r="F193" s="2" t="s">
        <v>14</v>
      </c>
      <c r="G193" s="9">
        <f>SUMIFS('Raw Data'!G$3:G$641,'Raw Data'!$B$3:$B$641,$B193,'Raw Data'!$D$3:$D$641,$E193)</f>
        <v>4500</v>
      </c>
      <c r="H193" s="9">
        <f>SUMIFS('Raw Data'!H$3:H$641,'Raw Data'!$B$3:$B$641,$B193,'Raw Data'!$D$3:$D$641,$E193)</f>
        <v>70.180000000000007</v>
      </c>
      <c r="I193" s="9">
        <f>SUMIFS('Raw Data'!I$3:I$641,'Raw Data'!$B$3:$B$641,$B193,'Raw Data'!$D$3:$D$641,$E193)</f>
        <v>0</v>
      </c>
      <c r="J193" s="10">
        <f t="shared" si="8"/>
        <v>70.180000000000007</v>
      </c>
      <c r="K193" s="11">
        <f t="shared" si="9"/>
        <v>4429.82</v>
      </c>
      <c r="L193" s="10">
        <f t="shared" si="10"/>
        <v>2625</v>
      </c>
      <c r="M193" s="11">
        <f t="shared" si="11"/>
        <v>2554.8200000000002</v>
      </c>
      <c r="N193" s="43">
        <v>1</v>
      </c>
      <c r="O193" s="12">
        <v>2630</v>
      </c>
      <c r="P193" s="13">
        <v>0</v>
      </c>
      <c r="Q193" s="43">
        <v>21</v>
      </c>
      <c r="R193" s="43">
        <v>4</v>
      </c>
      <c r="S193" s="13">
        <v>0</v>
      </c>
      <c r="T193" s="42" t="s">
        <v>13</v>
      </c>
      <c r="U193" s="2">
        <v>600</v>
      </c>
      <c r="V193" s="6"/>
      <c r="X193" s="6"/>
    </row>
    <row r="194" spans="1:25" customFormat="1" ht="13.35" customHeight="1" x14ac:dyDescent="0.25">
      <c r="A194" s="2">
        <v>2022</v>
      </c>
      <c r="B194" s="14" t="s">
        <v>556</v>
      </c>
      <c r="C194" s="2" t="s">
        <v>1021</v>
      </c>
      <c r="D194" s="2" t="s">
        <v>542</v>
      </c>
      <c r="E194" s="2" t="s">
        <v>546</v>
      </c>
      <c r="F194" s="2" t="s">
        <v>547</v>
      </c>
      <c r="G194" s="9">
        <f>SUMIFS('Raw Data'!G$3:G$641,'Raw Data'!$B$3:$B$641,$B194,'Raw Data'!$D$3:$D$641,$E194)</f>
        <v>5000</v>
      </c>
      <c r="H194" s="9">
        <f>SUMIFS('Raw Data'!H$3:H$641,'Raw Data'!$B$3:$B$641,$B194,'Raw Data'!$D$3:$D$641,$E194)</f>
        <v>0</v>
      </c>
      <c r="I194" s="9">
        <f>SUMIFS('Raw Data'!I$3:I$641,'Raw Data'!$B$3:$B$641,$B194,'Raw Data'!$D$3:$D$641,$E194)</f>
        <v>0</v>
      </c>
      <c r="J194" s="10">
        <f t="shared" si="8"/>
        <v>0</v>
      </c>
      <c r="K194" s="11">
        <f t="shared" si="9"/>
        <v>5000</v>
      </c>
      <c r="L194" s="10">
        <f t="shared" si="10"/>
        <v>2916.666666666667</v>
      </c>
      <c r="M194" s="11">
        <f t="shared" si="11"/>
        <v>2916.666666666667</v>
      </c>
      <c r="N194" s="43">
        <v>1</v>
      </c>
      <c r="O194" s="12">
        <v>2630</v>
      </c>
      <c r="P194" s="13">
        <v>0</v>
      </c>
      <c r="Q194" s="43">
        <v>21</v>
      </c>
      <c r="R194" s="43">
        <v>5</v>
      </c>
      <c r="S194" s="13">
        <v>0</v>
      </c>
      <c r="T194" s="42" t="s">
        <v>546</v>
      </c>
      <c r="U194" s="2">
        <v>400</v>
      </c>
      <c r="V194" s="6"/>
      <c r="X194" s="6"/>
    </row>
    <row r="195" spans="1:25" customFormat="1" ht="13.35" customHeight="1" x14ac:dyDescent="0.25">
      <c r="A195" s="2">
        <v>2022</v>
      </c>
      <c r="B195" s="44" t="s">
        <v>556</v>
      </c>
      <c r="C195" s="2" t="s">
        <v>1021</v>
      </c>
      <c r="D195" s="44" t="s">
        <v>542</v>
      </c>
      <c r="E195" s="44" t="s">
        <v>489</v>
      </c>
      <c r="F195" s="44" t="s">
        <v>490</v>
      </c>
      <c r="G195" s="9">
        <f>SUMIFS('Raw Data'!G$3:G$641,'Raw Data'!$B$3:$B$641,$B195,'Raw Data'!$D$3:$D$641,$E195)</f>
        <v>1000</v>
      </c>
      <c r="H195" s="9">
        <f>SUMIFS('Raw Data'!H$3:H$641,'Raw Data'!$B$3:$B$641,$B195,'Raw Data'!$D$3:$D$641,$E195)</f>
        <v>0</v>
      </c>
      <c r="I195" s="9">
        <f>SUMIFS('Raw Data'!I$3:I$641,'Raw Data'!$B$3:$B$641,$B195,'Raw Data'!$D$3:$D$641,$E195)</f>
        <v>0</v>
      </c>
      <c r="J195" s="10">
        <f t="shared" si="8"/>
        <v>0</v>
      </c>
      <c r="K195" s="11">
        <f t="shared" si="9"/>
        <v>1000</v>
      </c>
      <c r="L195" s="10">
        <f t="shared" si="10"/>
        <v>583.33333333333326</v>
      </c>
      <c r="M195" s="11">
        <f t="shared" si="11"/>
        <v>583.33333333333326</v>
      </c>
      <c r="N195" s="43">
        <v>1</v>
      </c>
      <c r="O195" s="12">
        <v>2630</v>
      </c>
      <c r="P195" s="13">
        <v>0</v>
      </c>
      <c r="Q195" s="43">
        <v>21</v>
      </c>
      <c r="R195" s="43">
        <v>5</v>
      </c>
      <c r="S195" s="13">
        <v>0</v>
      </c>
      <c r="T195" s="42" t="s">
        <v>489</v>
      </c>
      <c r="U195" s="2">
        <v>400</v>
      </c>
      <c r="V195" s="6"/>
      <c r="X195" s="6"/>
      <c r="Y195" s="6"/>
    </row>
    <row r="196" spans="1:25" customFormat="1" ht="13.35" customHeight="1" x14ac:dyDescent="0.25">
      <c r="A196" s="2">
        <v>2022</v>
      </c>
      <c r="B196" s="14" t="s">
        <v>556</v>
      </c>
      <c r="C196" s="2" t="s">
        <v>1021</v>
      </c>
      <c r="D196" s="2" t="s">
        <v>542</v>
      </c>
      <c r="E196" s="2" t="s">
        <v>13</v>
      </c>
      <c r="F196" s="2" t="s">
        <v>14</v>
      </c>
      <c r="G196" s="9">
        <f>SUMIFS('Raw Data'!G$3:G$641,'Raw Data'!$B$3:$B$641,$B196,'Raw Data'!$D$3:$D$641,$E196)</f>
        <v>700</v>
      </c>
      <c r="H196" s="9">
        <f>SUMIFS('Raw Data'!H$3:H$641,'Raw Data'!$B$3:$B$641,$B196,'Raw Data'!$D$3:$D$641,$E196)</f>
        <v>34.979999999999997</v>
      </c>
      <c r="I196" s="9">
        <f>SUMIFS('Raw Data'!I$3:I$641,'Raw Data'!$B$3:$B$641,$B196,'Raw Data'!$D$3:$D$641,$E196)</f>
        <v>0</v>
      </c>
      <c r="J196" s="10">
        <f t="shared" ref="J196:J259" si="12">+H196+I196</f>
        <v>34.979999999999997</v>
      </c>
      <c r="K196" s="11">
        <f t="shared" ref="K196:K259" si="13">+G196-J196</f>
        <v>665.02</v>
      </c>
      <c r="L196" s="10">
        <f t="shared" ref="L196:L259" si="14">+G196/12*$L$1</f>
        <v>408.33333333333337</v>
      </c>
      <c r="M196" s="11">
        <f t="shared" ref="M196:M259" si="15">+L196-J196</f>
        <v>373.35333333333335</v>
      </c>
      <c r="N196" s="43">
        <v>1</v>
      </c>
      <c r="O196" s="12">
        <v>2630</v>
      </c>
      <c r="P196" s="13">
        <v>0</v>
      </c>
      <c r="Q196" s="43">
        <v>21</v>
      </c>
      <c r="R196" s="43">
        <v>5</v>
      </c>
      <c r="S196" s="13">
        <v>0</v>
      </c>
      <c r="T196" s="42" t="s">
        <v>13</v>
      </c>
      <c r="U196" s="2">
        <v>600</v>
      </c>
      <c r="V196" s="6"/>
      <c r="X196" s="6"/>
    </row>
    <row r="197" spans="1:25" customFormat="1" ht="13.35" customHeight="1" x14ac:dyDescent="0.25">
      <c r="A197" s="2">
        <v>2022</v>
      </c>
      <c r="B197" s="14" t="s">
        <v>557</v>
      </c>
      <c r="C197" s="2" t="s">
        <v>1021</v>
      </c>
      <c r="D197" s="2" t="s">
        <v>542</v>
      </c>
      <c r="E197" s="2" t="s">
        <v>546</v>
      </c>
      <c r="F197" s="2" t="s">
        <v>547</v>
      </c>
      <c r="G197" s="9">
        <f>SUMIFS('Raw Data'!G$3:G$641,'Raw Data'!$B$3:$B$641,$B197,'Raw Data'!$D$3:$D$641,$E197)</f>
        <v>2000</v>
      </c>
      <c r="H197" s="9">
        <f>SUMIFS('Raw Data'!H$3:H$641,'Raw Data'!$B$3:$B$641,$B197,'Raw Data'!$D$3:$D$641,$E197)</f>
        <v>0</v>
      </c>
      <c r="I197" s="9">
        <f>SUMIFS('Raw Data'!I$3:I$641,'Raw Data'!$B$3:$B$641,$B197,'Raw Data'!$D$3:$D$641,$E197)</f>
        <v>0</v>
      </c>
      <c r="J197" s="10">
        <f t="shared" si="12"/>
        <v>0</v>
      </c>
      <c r="K197" s="11">
        <f t="shared" si="13"/>
        <v>2000</v>
      </c>
      <c r="L197" s="10">
        <f t="shared" si="14"/>
        <v>1166.6666666666665</v>
      </c>
      <c r="M197" s="11">
        <f t="shared" si="15"/>
        <v>1166.6666666666665</v>
      </c>
      <c r="N197" s="43">
        <v>1</v>
      </c>
      <c r="O197" s="12">
        <v>2630</v>
      </c>
      <c r="P197" s="13">
        <v>0</v>
      </c>
      <c r="Q197" s="43">
        <v>21</v>
      </c>
      <c r="R197" s="43">
        <v>6</v>
      </c>
      <c r="S197" s="13">
        <v>0</v>
      </c>
      <c r="T197" s="42" t="s">
        <v>546</v>
      </c>
      <c r="U197" s="2">
        <v>400</v>
      </c>
      <c r="X197" s="6"/>
    </row>
    <row r="198" spans="1:25" customFormat="1" ht="13.35" customHeight="1" x14ac:dyDescent="0.25">
      <c r="A198" s="2">
        <v>2022</v>
      </c>
      <c r="B198" s="44" t="s">
        <v>557</v>
      </c>
      <c r="C198" s="2" t="s">
        <v>1021</v>
      </c>
      <c r="D198" s="44" t="s">
        <v>542</v>
      </c>
      <c r="E198" s="44" t="s">
        <v>873</v>
      </c>
      <c r="F198" s="44" t="s">
        <v>874</v>
      </c>
      <c r="G198" s="9">
        <f>SUMIFS('Raw Data'!G$3:G$641,'Raw Data'!$B$3:$B$641,$B198,'Raw Data'!$D$3:$D$641,$E198)</f>
        <v>6400</v>
      </c>
      <c r="H198" s="9">
        <f>SUMIFS('Raw Data'!H$3:H$641,'Raw Data'!$B$3:$B$641,$B198,'Raw Data'!$D$3:$D$641,$E198)</f>
        <v>0</v>
      </c>
      <c r="I198" s="9">
        <f>SUMIFS('Raw Data'!I$3:I$641,'Raw Data'!$B$3:$B$641,$B198,'Raw Data'!$D$3:$D$641,$E198)</f>
        <v>0</v>
      </c>
      <c r="J198" s="10">
        <f t="shared" si="12"/>
        <v>0</v>
      </c>
      <c r="K198" s="11">
        <f t="shared" si="13"/>
        <v>6400</v>
      </c>
      <c r="L198" s="10">
        <f t="shared" si="14"/>
        <v>3733.3333333333335</v>
      </c>
      <c r="M198" s="11">
        <f t="shared" si="15"/>
        <v>3733.3333333333335</v>
      </c>
      <c r="N198" s="46">
        <v>1</v>
      </c>
      <c r="O198" s="2">
        <v>2630</v>
      </c>
      <c r="P198" s="47">
        <v>0</v>
      </c>
      <c r="Q198" s="46">
        <v>21</v>
      </c>
      <c r="R198" s="46">
        <v>6</v>
      </c>
      <c r="S198" s="47">
        <v>0</v>
      </c>
      <c r="T198" s="42">
        <v>414</v>
      </c>
      <c r="U198" s="2">
        <v>400</v>
      </c>
      <c r="V198" s="6"/>
      <c r="X198" s="6"/>
    </row>
    <row r="199" spans="1:25" customFormat="1" ht="13.35" customHeight="1" x14ac:dyDescent="0.25">
      <c r="A199" s="2">
        <v>2022</v>
      </c>
      <c r="B199" s="44" t="s">
        <v>557</v>
      </c>
      <c r="C199" s="2" t="s">
        <v>1021</v>
      </c>
      <c r="D199" s="44" t="s">
        <v>542</v>
      </c>
      <c r="E199" s="44" t="s">
        <v>489</v>
      </c>
      <c r="F199" s="44" t="s">
        <v>490</v>
      </c>
      <c r="G199" s="9">
        <f>SUMIFS('Raw Data'!G$3:G$641,'Raw Data'!$B$3:$B$641,$B199,'Raw Data'!$D$3:$D$641,$E199)</f>
        <v>2300</v>
      </c>
      <c r="H199" s="9">
        <f>SUMIFS('Raw Data'!H$3:H$641,'Raw Data'!$B$3:$B$641,$B199,'Raw Data'!$D$3:$D$641,$E199)</f>
        <v>0</v>
      </c>
      <c r="I199" s="9">
        <f>SUMIFS('Raw Data'!I$3:I$641,'Raw Data'!$B$3:$B$641,$B199,'Raw Data'!$D$3:$D$641,$E199)</f>
        <v>0</v>
      </c>
      <c r="J199" s="10">
        <f t="shared" si="12"/>
        <v>0</v>
      </c>
      <c r="K199" s="11">
        <f t="shared" si="13"/>
        <v>2300</v>
      </c>
      <c r="L199" s="10">
        <f t="shared" si="14"/>
        <v>1341.6666666666665</v>
      </c>
      <c r="M199" s="11">
        <f t="shared" si="15"/>
        <v>1341.6666666666665</v>
      </c>
      <c r="N199" s="43">
        <v>1</v>
      </c>
      <c r="O199" s="12">
        <v>2630</v>
      </c>
      <c r="P199" s="13">
        <v>0</v>
      </c>
      <c r="Q199" s="43">
        <v>21</v>
      </c>
      <c r="R199" s="43">
        <v>6</v>
      </c>
      <c r="S199" s="13">
        <v>0</v>
      </c>
      <c r="T199" s="42" t="s">
        <v>489</v>
      </c>
      <c r="U199" s="2">
        <v>400</v>
      </c>
      <c r="X199" s="6"/>
      <c r="Y199" s="6"/>
    </row>
    <row r="200" spans="1:25" customFormat="1" ht="13.35" customHeight="1" x14ac:dyDescent="0.25">
      <c r="A200" s="2">
        <v>2022</v>
      </c>
      <c r="B200" s="44" t="s">
        <v>557</v>
      </c>
      <c r="C200" s="2" t="s">
        <v>1021</v>
      </c>
      <c r="D200" s="44" t="s">
        <v>542</v>
      </c>
      <c r="E200" s="44" t="s">
        <v>13</v>
      </c>
      <c r="F200" s="44" t="s">
        <v>14</v>
      </c>
      <c r="G200" s="9">
        <f>SUMIFS('Raw Data'!G$3:G$641,'Raw Data'!$B$3:$B$641,$B200,'Raw Data'!$D$3:$D$641,$E200)</f>
        <v>500</v>
      </c>
      <c r="H200" s="9">
        <f>SUMIFS('Raw Data'!H$3:H$641,'Raw Data'!$B$3:$B$641,$B200,'Raw Data'!$D$3:$D$641,$E200)</f>
        <v>0</v>
      </c>
      <c r="I200" s="9">
        <f>SUMIFS('Raw Data'!I$3:I$641,'Raw Data'!$B$3:$B$641,$B200,'Raw Data'!$D$3:$D$641,$E200)</f>
        <v>0</v>
      </c>
      <c r="J200" s="10">
        <f t="shared" si="12"/>
        <v>0</v>
      </c>
      <c r="K200" s="11">
        <f t="shared" si="13"/>
        <v>500</v>
      </c>
      <c r="L200" s="10">
        <f t="shared" si="14"/>
        <v>291.66666666666663</v>
      </c>
      <c r="M200" s="11">
        <f t="shared" si="15"/>
        <v>291.66666666666663</v>
      </c>
      <c r="N200" s="43">
        <v>1</v>
      </c>
      <c r="O200" s="12">
        <v>2630</v>
      </c>
      <c r="P200" s="13">
        <v>0</v>
      </c>
      <c r="Q200" s="43">
        <v>21</v>
      </c>
      <c r="R200" s="43">
        <v>6</v>
      </c>
      <c r="S200" s="47">
        <v>0</v>
      </c>
      <c r="T200" s="44" t="s">
        <v>13</v>
      </c>
      <c r="U200" s="2">
        <v>600</v>
      </c>
      <c r="X200" s="6"/>
      <c r="Y200" s="6"/>
    </row>
    <row r="201" spans="1:25" customFormat="1" ht="13.35" customHeight="1" x14ac:dyDescent="0.25">
      <c r="A201" s="2">
        <v>2022</v>
      </c>
      <c r="B201" s="44" t="s">
        <v>558</v>
      </c>
      <c r="C201" s="44" t="s">
        <v>1021</v>
      </c>
      <c r="D201" s="44" t="s">
        <v>542</v>
      </c>
      <c r="E201" s="44" t="s">
        <v>13</v>
      </c>
      <c r="F201" s="44" t="s">
        <v>14</v>
      </c>
      <c r="G201" s="9">
        <f>SUMIFS('Raw Data'!G$3:G$641,'Raw Data'!$B$3:$B$641,$B201,'Raw Data'!$D$3:$D$641,$E201)</f>
        <v>600</v>
      </c>
      <c r="H201" s="9">
        <f>SUMIFS('Raw Data'!H$3:H$641,'Raw Data'!$B$3:$B$641,$B201,'Raw Data'!$D$3:$D$641,$E201)</f>
        <v>6937.69</v>
      </c>
      <c r="I201" s="9">
        <f>SUMIFS('Raw Data'!I$3:I$641,'Raw Data'!$B$3:$B$641,$B201,'Raw Data'!$D$3:$D$641,$E201)</f>
        <v>0</v>
      </c>
      <c r="J201" s="10">
        <f t="shared" si="12"/>
        <v>6937.69</v>
      </c>
      <c r="K201" s="11">
        <f t="shared" si="13"/>
        <v>-6337.69</v>
      </c>
      <c r="L201" s="10">
        <f t="shared" si="14"/>
        <v>350</v>
      </c>
      <c r="M201" s="11">
        <f t="shared" si="15"/>
        <v>-6587.69</v>
      </c>
      <c r="N201" s="43">
        <v>1</v>
      </c>
      <c r="O201" s="12">
        <v>2630</v>
      </c>
      <c r="P201" s="13">
        <v>0</v>
      </c>
      <c r="Q201" s="43">
        <v>24</v>
      </c>
      <c r="R201" s="43">
        <v>7</v>
      </c>
      <c r="S201" s="13">
        <v>0</v>
      </c>
      <c r="T201" s="42" t="s">
        <v>13</v>
      </c>
      <c r="U201" s="2">
        <v>600</v>
      </c>
      <c r="V201" s="6"/>
      <c r="X201" s="6"/>
      <c r="Y201" s="6"/>
    </row>
    <row r="202" spans="1:25" customFormat="1" ht="13.35" customHeight="1" x14ac:dyDescent="0.25">
      <c r="A202" s="2">
        <v>2022</v>
      </c>
      <c r="B202" s="14" t="s">
        <v>559</v>
      </c>
      <c r="C202" s="2" t="s">
        <v>1021</v>
      </c>
      <c r="D202" s="2" t="s">
        <v>560</v>
      </c>
      <c r="E202" s="2" t="s">
        <v>35</v>
      </c>
      <c r="F202" s="2" t="s">
        <v>36</v>
      </c>
      <c r="G202" s="9">
        <f>SUMIFS('Raw Data'!G$3:G$641,'Raw Data'!$B$3:$B$641,$B202,'Raw Data'!$D$3:$D$641,$E202)</f>
        <v>2000</v>
      </c>
      <c r="H202" s="9">
        <f>SUMIFS('Raw Data'!H$3:H$641,'Raw Data'!$B$3:$B$641,$B202,'Raw Data'!$D$3:$D$641,$E202)</f>
        <v>0</v>
      </c>
      <c r="I202" s="9">
        <f>SUMIFS('Raw Data'!I$3:I$641,'Raw Data'!$B$3:$B$641,$B202,'Raw Data'!$D$3:$D$641,$E202)</f>
        <v>0</v>
      </c>
      <c r="J202" s="10">
        <f t="shared" si="12"/>
        <v>0</v>
      </c>
      <c r="K202" s="11">
        <f t="shared" si="13"/>
        <v>2000</v>
      </c>
      <c r="L202" s="10">
        <f t="shared" si="14"/>
        <v>1166.6666666666665</v>
      </c>
      <c r="M202" s="11">
        <f t="shared" si="15"/>
        <v>1166.6666666666665</v>
      </c>
      <c r="N202" s="43">
        <v>1</v>
      </c>
      <c r="O202" s="12">
        <v>2640</v>
      </c>
      <c r="P202" s="13">
        <v>0</v>
      </c>
      <c r="Q202" s="43">
        <v>0</v>
      </c>
      <c r="R202" s="43">
        <v>0</v>
      </c>
      <c r="S202" s="13">
        <v>0</v>
      </c>
      <c r="T202" s="42" t="s">
        <v>35</v>
      </c>
      <c r="U202" s="2">
        <v>400</v>
      </c>
      <c r="V202" s="6"/>
      <c r="X202" s="6"/>
      <c r="Y202" s="6"/>
    </row>
    <row r="203" spans="1:25" customFormat="1" ht="13.35" customHeight="1" x14ac:dyDescent="0.25">
      <c r="A203" s="2">
        <v>2022</v>
      </c>
      <c r="B203" s="14" t="s">
        <v>559</v>
      </c>
      <c r="C203" s="2" t="s">
        <v>1021</v>
      </c>
      <c r="D203" s="2" t="s">
        <v>560</v>
      </c>
      <c r="E203" s="2" t="s">
        <v>37</v>
      </c>
      <c r="F203" s="2" t="s">
        <v>38</v>
      </c>
      <c r="G203" s="9">
        <f>SUMIFS('Raw Data'!G$3:G$641,'Raw Data'!$B$3:$B$641,$B203,'Raw Data'!$D$3:$D$641,$E203)</f>
        <v>0</v>
      </c>
      <c r="H203" s="9">
        <f>SUMIFS('Raw Data'!H$3:H$641,'Raw Data'!$B$3:$B$641,$B203,'Raw Data'!$D$3:$D$641,$E203)</f>
        <v>0</v>
      </c>
      <c r="I203" s="9">
        <f>SUMIFS('Raw Data'!I$3:I$641,'Raw Data'!$B$3:$B$641,$B203,'Raw Data'!$D$3:$D$641,$E203)</f>
        <v>0</v>
      </c>
      <c r="J203" s="10">
        <f t="shared" si="12"/>
        <v>0</v>
      </c>
      <c r="K203" s="11">
        <f t="shared" si="13"/>
        <v>0</v>
      </c>
      <c r="L203" s="10">
        <f t="shared" si="14"/>
        <v>0</v>
      </c>
      <c r="M203" s="11">
        <f t="shared" si="15"/>
        <v>0</v>
      </c>
      <c r="N203" s="43">
        <v>1</v>
      </c>
      <c r="O203" s="12">
        <v>2640</v>
      </c>
      <c r="P203" s="13">
        <v>0</v>
      </c>
      <c r="Q203" s="43">
        <v>0</v>
      </c>
      <c r="R203" s="43">
        <v>0</v>
      </c>
      <c r="S203" s="13">
        <v>0</v>
      </c>
      <c r="T203" s="42" t="s">
        <v>37</v>
      </c>
      <c r="U203" s="2">
        <v>400</v>
      </c>
      <c r="V203" s="6"/>
      <c r="X203" s="6"/>
      <c r="Y203" s="6"/>
    </row>
    <row r="204" spans="1:25" customFormat="1" ht="13.35" customHeight="1" x14ac:dyDescent="0.25">
      <c r="A204" s="2">
        <v>2022</v>
      </c>
      <c r="B204" s="14" t="s">
        <v>559</v>
      </c>
      <c r="C204" s="2" t="s">
        <v>1021</v>
      </c>
      <c r="D204" s="2" t="s">
        <v>560</v>
      </c>
      <c r="E204" s="2" t="s">
        <v>13</v>
      </c>
      <c r="F204" s="2" t="s">
        <v>14</v>
      </c>
      <c r="G204" s="9">
        <f>SUMIFS('Raw Data'!G$3:G$641,'Raw Data'!$B$3:$B$641,$B204,'Raw Data'!$D$3:$D$641,$E204)</f>
        <v>4100</v>
      </c>
      <c r="H204" s="9">
        <f>SUMIFS('Raw Data'!H$3:H$641,'Raw Data'!$B$3:$B$641,$B204,'Raw Data'!$D$3:$D$641,$E204)</f>
        <v>5973.79</v>
      </c>
      <c r="I204" s="9">
        <f>SUMIFS('Raw Data'!I$3:I$641,'Raw Data'!$B$3:$B$641,$B204,'Raw Data'!$D$3:$D$641,$E204)</f>
        <v>0</v>
      </c>
      <c r="J204" s="10">
        <f t="shared" si="12"/>
        <v>5973.79</v>
      </c>
      <c r="K204" s="11">
        <f t="shared" si="13"/>
        <v>-1873.79</v>
      </c>
      <c r="L204" s="10">
        <f t="shared" si="14"/>
        <v>2391.666666666667</v>
      </c>
      <c r="M204" s="11">
        <f t="shared" si="15"/>
        <v>-3582.123333333333</v>
      </c>
      <c r="N204" s="43">
        <v>1</v>
      </c>
      <c r="O204" s="12">
        <v>2640</v>
      </c>
      <c r="P204" s="13">
        <v>0</v>
      </c>
      <c r="Q204" s="43">
        <v>0</v>
      </c>
      <c r="R204" s="43">
        <v>0</v>
      </c>
      <c r="S204" s="13">
        <v>0</v>
      </c>
      <c r="T204" s="42" t="s">
        <v>13</v>
      </c>
      <c r="U204" s="2">
        <v>600</v>
      </c>
      <c r="V204" s="6"/>
      <c r="X204" s="6"/>
      <c r="Y204" s="6"/>
    </row>
    <row r="205" spans="1:25" customFormat="1" ht="13.35" customHeight="1" x14ac:dyDescent="0.25">
      <c r="A205" s="2">
        <v>2022</v>
      </c>
      <c r="B205" s="44" t="s">
        <v>561</v>
      </c>
      <c r="C205" s="2" t="s">
        <v>1021</v>
      </c>
      <c r="D205" s="44" t="s">
        <v>560</v>
      </c>
      <c r="E205" s="44" t="s">
        <v>35</v>
      </c>
      <c r="F205" s="44" t="s">
        <v>36</v>
      </c>
      <c r="G205" s="9">
        <f>SUMIFS('Raw Data'!G$3:G$641,'Raw Data'!$B$3:$B$641,$B205,'Raw Data'!$D$3:$D$641,$E205)</f>
        <v>600</v>
      </c>
      <c r="H205" s="9">
        <f>SUMIFS('Raw Data'!H$3:H$641,'Raw Data'!$B$3:$B$641,$B205,'Raw Data'!$D$3:$D$641,$E205)</f>
        <v>0</v>
      </c>
      <c r="I205" s="9">
        <f>SUMIFS('Raw Data'!I$3:I$641,'Raw Data'!$B$3:$B$641,$B205,'Raw Data'!$D$3:$D$641,$E205)</f>
        <v>0</v>
      </c>
      <c r="J205" s="10">
        <f t="shared" si="12"/>
        <v>0</v>
      </c>
      <c r="K205" s="11">
        <f t="shared" si="13"/>
        <v>600</v>
      </c>
      <c r="L205" s="10">
        <f t="shared" si="14"/>
        <v>350</v>
      </c>
      <c r="M205" s="11">
        <f t="shared" si="15"/>
        <v>350</v>
      </c>
      <c r="N205" s="43">
        <v>1</v>
      </c>
      <c r="O205" s="12">
        <v>2640</v>
      </c>
      <c r="P205" s="13">
        <v>0</v>
      </c>
      <c r="Q205" s="43">
        <v>0</v>
      </c>
      <c r="R205" s="43">
        <v>35</v>
      </c>
      <c r="S205" s="13">
        <v>0</v>
      </c>
      <c r="T205" s="42" t="s">
        <v>35</v>
      </c>
      <c r="U205" s="2">
        <v>400</v>
      </c>
      <c r="V205" s="6"/>
      <c r="X205" s="6"/>
    </row>
    <row r="206" spans="1:25" customFormat="1" ht="13.35" customHeight="1" x14ac:dyDescent="0.25">
      <c r="A206" s="2">
        <v>2022</v>
      </c>
      <c r="B206" s="44" t="s">
        <v>561</v>
      </c>
      <c r="C206" s="2" t="s">
        <v>1021</v>
      </c>
      <c r="D206" s="44" t="s">
        <v>560</v>
      </c>
      <c r="E206" s="44" t="s">
        <v>13</v>
      </c>
      <c r="F206" s="44" t="s">
        <v>14</v>
      </c>
      <c r="G206" s="9">
        <f>SUMIFS('Raw Data'!G$3:G$641,'Raw Data'!$B$3:$B$641,$B206,'Raw Data'!$D$3:$D$641,$E206)</f>
        <v>6600</v>
      </c>
      <c r="H206" s="9">
        <f>SUMIFS('Raw Data'!H$3:H$641,'Raw Data'!$B$3:$B$641,$B206,'Raw Data'!$D$3:$D$641,$E206)</f>
        <v>5640.88</v>
      </c>
      <c r="I206" s="9">
        <f>SUMIFS('Raw Data'!I$3:I$641,'Raw Data'!$B$3:$B$641,$B206,'Raw Data'!$D$3:$D$641,$E206)</f>
        <v>0</v>
      </c>
      <c r="J206" s="10">
        <f t="shared" si="12"/>
        <v>5640.88</v>
      </c>
      <c r="K206" s="11">
        <f t="shared" si="13"/>
        <v>959.11999999999989</v>
      </c>
      <c r="L206" s="10">
        <f t="shared" si="14"/>
        <v>3850</v>
      </c>
      <c r="M206" s="11">
        <f t="shared" si="15"/>
        <v>-1790.88</v>
      </c>
      <c r="N206" s="43">
        <v>1</v>
      </c>
      <c r="O206" s="2">
        <v>2640</v>
      </c>
      <c r="P206" s="47">
        <v>0</v>
      </c>
      <c r="Q206" s="46">
        <v>0</v>
      </c>
      <c r="R206" s="46">
        <v>35</v>
      </c>
      <c r="S206" s="47">
        <v>0</v>
      </c>
      <c r="T206" s="42">
        <v>610</v>
      </c>
      <c r="U206" s="2">
        <v>600</v>
      </c>
      <c r="V206" s="6"/>
      <c r="X206" s="6"/>
      <c r="Y206" s="6"/>
    </row>
    <row r="207" spans="1:25" ht="13.15" customHeight="1" x14ac:dyDescent="0.25">
      <c r="A207" s="2">
        <v>2022</v>
      </c>
      <c r="B207" s="44" t="s">
        <v>562</v>
      </c>
      <c r="C207" s="2" t="s">
        <v>1021</v>
      </c>
      <c r="D207" s="44" t="s">
        <v>563</v>
      </c>
      <c r="E207" s="44" t="s">
        <v>35</v>
      </c>
      <c r="F207" s="44" t="s">
        <v>36</v>
      </c>
      <c r="G207" s="9">
        <f>SUMIFS('Raw Data'!G$3:G$641,'Raw Data'!$B$3:$B$641,$B207,'Raw Data'!$D$3:$D$641,$E207)</f>
        <v>0</v>
      </c>
      <c r="H207" s="9">
        <f>SUMIFS('Raw Data'!H$3:H$641,'Raw Data'!$B$3:$B$641,$B207,'Raw Data'!$D$3:$D$641,$E207)</f>
        <v>105</v>
      </c>
      <c r="I207" s="9">
        <f>SUMIFS('Raw Data'!I$3:I$641,'Raw Data'!$B$3:$B$641,$B207,'Raw Data'!$D$3:$D$641,$E207)</f>
        <v>0</v>
      </c>
      <c r="J207" s="10">
        <f t="shared" si="12"/>
        <v>105</v>
      </c>
      <c r="K207" s="11">
        <f t="shared" si="13"/>
        <v>-105</v>
      </c>
      <c r="L207" s="10">
        <f t="shared" si="14"/>
        <v>0</v>
      </c>
      <c r="M207" s="11">
        <f t="shared" si="15"/>
        <v>-105</v>
      </c>
      <c r="N207" s="46">
        <v>1</v>
      </c>
      <c r="O207" s="2">
        <v>2640</v>
      </c>
      <c r="P207" s="47">
        <v>0</v>
      </c>
      <c r="Q207" s="46">
        <v>24</v>
      </c>
      <c r="R207" s="46">
        <v>7</v>
      </c>
      <c r="S207" s="47">
        <v>0</v>
      </c>
      <c r="T207" s="42">
        <v>432</v>
      </c>
      <c r="U207" s="2">
        <v>400</v>
      </c>
      <c r="W207"/>
    </row>
    <row r="208" spans="1:25" customFormat="1" ht="13.35" customHeight="1" x14ac:dyDescent="0.25">
      <c r="A208" s="2">
        <v>2022</v>
      </c>
      <c r="B208" s="44" t="s">
        <v>562</v>
      </c>
      <c r="C208" s="2" t="s">
        <v>1021</v>
      </c>
      <c r="D208" s="44" t="s">
        <v>563</v>
      </c>
      <c r="E208" s="44" t="s">
        <v>13</v>
      </c>
      <c r="F208" s="44" t="s">
        <v>14</v>
      </c>
      <c r="G208" s="9">
        <f>SUMIFS('Raw Data'!G$3:G$641,'Raw Data'!$B$3:$B$641,$B208,'Raw Data'!$D$3:$D$641,$E208)</f>
        <v>500</v>
      </c>
      <c r="H208" s="9">
        <f>SUMIFS('Raw Data'!H$3:H$641,'Raw Data'!$B$3:$B$641,$B208,'Raw Data'!$D$3:$D$641,$E208)</f>
        <v>55.84</v>
      </c>
      <c r="I208" s="9">
        <f>SUMIFS('Raw Data'!I$3:I$641,'Raw Data'!$B$3:$B$641,$B208,'Raw Data'!$D$3:$D$641,$E208)</f>
        <v>0</v>
      </c>
      <c r="J208" s="10">
        <f t="shared" si="12"/>
        <v>55.84</v>
      </c>
      <c r="K208" s="11">
        <f t="shared" si="13"/>
        <v>444.15999999999997</v>
      </c>
      <c r="L208" s="10">
        <f t="shared" si="14"/>
        <v>291.66666666666663</v>
      </c>
      <c r="M208" s="11">
        <f t="shared" si="15"/>
        <v>235.82666666666663</v>
      </c>
      <c r="N208" s="43">
        <v>1</v>
      </c>
      <c r="O208" s="2">
        <v>2640</v>
      </c>
      <c r="P208" s="13">
        <v>0</v>
      </c>
      <c r="Q208" s="46">
        <v>0</v>
      </c>
      <c r="R208" s="46">
        <v>42</v>
      </c>
      <c r="S208" s="13">
        <v>0</v>
      </c>
      <c r="T208" s="42" t="s">
        <v>13</v>
      </c>
      <c r="U208" s="2">
        <v>600</v>
      </c>
      <c r="V208" s="6"/>
      <c r="X208" s="6"/>
      <c r="Y208" s="6"/>
    </row>
    <row r="209" spans="1:24" ht="13.15" customHeight="1" x14ac:dyDescent="0.25">
      <c r="A209" s="2">
        <v>2022</v>
      </c>
      <c r="B209" s="14" t="s">
        <v>564</v>
      </c>
      <c r="C209" s="2" t="s">
        <v>1021</v>
      </c>
      <c r="D209" s="2" t="s">
        <v>560</v>
      </c>
      <c r="E209" s="2" t="s">
        <v>35</v>
      </c>
      <c r="F209" s="2" t="s">
        <v>36</v>
      </c>
      <c r="G209" s="9">
        <f>SUMIFS('Raw Data'!G$3:G$641,'Raw Data'!$B$3:$B$641,$B209,'Raw Data'!$D$3:$D$641,$E209)</f>
        <v>0</v>
      </c>
      <c r="H209" s="9">
        <f>SUMIFS('Raw Data'!H$3:H$641,'Raw Data'!$B$3:$B$641,$B209,'Raw Data'!$D$3:$D$641,$E209)</f>
        <v>0</v>
      </c>
      <c r="I209" s="9">
        <f>SUMIFS('Raw Data'!I$3:I$641,'Raw Data'!$B$3:$B$641,$B209,'Raw Data'!$D$3:$D$641,$E209)</f>
        <v>0</v>
      </c>
      <c r="J209" s="10">
        <f t="shared" si="12"/>
        <v>0</v>
      </c>
      <c r="K209" s="11">
        <f t="shared" si="13"/>
        <v>0</v>
      </c>
      <c r="L209" s="10">
        <f t="shared" si="14"/>
        <v>0</v>
      </c>
      <c r="M209" s="11">
        <f t="shared" si="15"/>
        <v>0</v>
      </c>
      <c r="N209" s="43">
        <v>1</v>
      </c>
      <c r="O209" s="12">
        <v>2640</v>
      </c>
      <c r="P209" s="13">
        <v>0</v>
      </c>
      <c r="Q209" s="43">
        <v>0</v>
      </c>
      <c r="R209" s="43">
        <v>60</v>
      </c>
      <c r="S209" s="13">
        <v>0</v>
      </c>
      <c r="T209" s="42" t="s">
        <v>35</v>
      </c>
      <c r="U209" s="2">
        <v>400</v>
      </c>
      <c r="W209"/>
    </row>
    <row r="210" spans="1:24" customFormat="1" ht="13.35" customHeight="1" x14ac:dyDescent="0.25">
      <c r="A210" s="2">
        <v>2022</v>
      </c>
      <c r="B210" s="44" t="s">
        <v>564</v>
      </c>
      <c r="C210" s="2" t="s">
        <v>1021</v>
      </c>
      <c r="D210" s="44" t="s">
        <v>560</v>
      </c>
      <c r="E210" s="44" t="s">
        <v>13</v>
      </c>
      <c r="F210" s="44" t="s">
        <v>14</v>
      </c>
      <c r="G210" s="9">
        <f>SUMIFS('Raw Data'!G$3:G$641,'Raw Data'!$B$3:$B$641,$B210,'Raw Data'!$D$3:$D$641,$E210)</f>
        <v>300</v>
      </c>
      <c r="H210" s="9">
        <f>SUMIFS('Raw Data'!H$3:H$641,'Raw Data'!$B$3:$B$641,$B210,'Raw Data'!$D$3:$D$641,$E210)</f>
        <v>269.68</v>
      </c>
      <c r="I210" s="9">
        <f>SUMIFS('Raw Data'!I$3:I$641,'Raw Data'!$B$3:$B$641,$B210,'Raw Data'!$D$3:$D$641,$E210)</f>
        <v>0</v>
      </c>
      <c r="J210" s="10">
        <f t="shared" si="12"/>
        <v>269.68</v>
      </c>
      <c r="K210" s="11">
        <f t="shared" si="13"/>
        <v>30.319999999999993</v>
      </c>
      <c r="L210" s="10">
        <f t="shared" si="14"/>
        <v>175</v>
      </c>
      <c r="M210" s="11">
        <f t="shared" si="15"/>
        <v>-94.68</v>
      </c>
      <c r="N210" s="43">
        <v>1</v>
      </c>
      <c r="O210" s="2">
        <v>2640</v>
      </c>
      <c r="P210" s="47">
        <v>0</v>
      </c>
      <c r="Q210" s="46">
        <v>0</v>
      </c>
      <c r="R210" s="46">
        <v>6</v>
      </c>
      <c r="S210" s="47">
        <v>0</v>
      </c>
      <c r="T210" s="42">
        <v>610</v>
      </c>
      <c r="U210" s="2">
        <v>600</v>
      </c>
      <c r="V210" s="6"/>
      <c r="X210" s="6"/>
    </row>
    <row r="211" spans="1:24" customFormat="1" ht="13.35" customHeight="1" x14ac:dyDescent="0.25">
      <c r="A211" s="2">
        <v>2022</v>
      </c>
      <c r="B211" s="14" t="s">
        <v>565</v>
      </c>
      <c r="C211" s="2" t="s">
        <v>1021</v>
      </c>
      <c r="D211" s="2" t="s">
        <v>566</v>
      </c>
      <c r="E211" s="2" t="s">
        <v>35</v>
      </c>
      <c r="F211" s="2" t="s">
        <v>36</v>
      </c>
      <c r="G211" s="9">
        <f>SUMIFS('Raw Data'!G$3:G$641,'Raw Data'!$B$3:$B$641,$B211,'Raw Data'!$D$3:$D$641,$E211)</f>
        <v>500</v>
      </c>
      <c r="H211" s="9">
        <f>SUMIFS('Raw Data'!H$3:H$641,'Raw Data'!$B$3:$B$641,$B211,'Raw Data'!$D$3:$D$641,$E211)</f>
        <v>0</v>
      </c>
      <c r="I211" s="9">
        <f>SUMIFS('Raw Data'!I$3:I$641,'Raw Data'!$B$3:$B$641,$B211,'Raw Data'!$D$3:$D$641,$E211)</f>
        <v>0</v>
      </c>
      <c r="J211" s="10">
        <f t="shared" si="12"/>
        <v>0</v>
      </c>
      <c r="K211" s="11">
        <f t="shared" si="13"/>
        <v>500</v>
      </c>
      <c r="L211" s="10">
        <f t="shared" si="14"/>
        <v>291.66666666666663</v>
      </c>
      <c r="M211" s="11">
        <f t="shared" si="15"/>
        <v>291.66666666666663</v>
      </c>
      <c r="N211" s="43">
        <v>1</v>
      </c>
      <c r="O211" s="12">
        <v>2640</v>
      </c>
      <c r="P211" s="13">
        <v>0</v>
      </c>
      <c r="Q211" s="43">
        <v>11</v>
      </c>
      <c r="R211" s="43">
        <v>10</v>
      </c>
      <c r="S211" s="13">
        <v>0</v>
      </c>
      <c r="T211" s="42" t="s">
        <v>35</v>
      </c>
      <c r="U211" s="2">
        <v>400</v>
      </c>
      <c r="V211" s="6"/>
      <c r="X211" s="6"/>
    </row>
    <row r="212" spans="1:24" ht="13.15" customHeight="1" x14ac:dyDescent="0.25">
      <c r="A212" s="2">
        <v>2022</v>
      </c>
      <c r="B212" s="44" t="s">
        <v>565</v>
      </c>
      <c r="C212" s="2" t="s">
        <v>1021</v>
      </c>
      <c r="D212" s="44" t="s">
        <v>566</v>
      </c>
      <c r="E212" s="44" t="s">
        <v>13</v>
      </c>
      <c r="F212" s="44" t="s">
        <v>14</v>
      </c>
      <c r="G212" s="9">
        <f>SUMIFS('Raw Data'!G$3:G$641,'Raw Data'!$B$3:$B$641,$B212,'Raw Data'!$D$3:$D$641,$E212)</f>
        <v>800</v>
      </c>
      <c r="H212" s="9">
        <f>SUMIFS('Raw Data'!H$3:H$641,'Raw Data'!$B$3:$B$641,$B212,'Raw Data'!$D$3:$D$641,$E212)</f>
        <v>0</v>
      </c>
      <c r="I212" s="9">
        <f>SUMIFS('Raw Data'!I$3:I$641,'Raw Data'!$B$3:$B$641,$B212,'Raw Data'!$D$3:$D$641,$E212)</f>
        <v>0</v>
      </c>
      <c r="J212" s="10">
        <f t="shared" si="12"/>
        <v>0</v>
      </c>
      <c r="K212" s="11">
        <f t="shared" si="13"/>
        <v>800</v>
      </c>
      <c r="L212" s="10">
        <f t="shared" si="14"/>
        <v>466.66666666666669</v>
      </c>
      <c r="M212" s="11">
        <f t="shared" si="15"/>
        <v>466.66666666666669</v>
      </c>
      <c r="N212" s="43">
        <v>1</v>
      </c>
      <c r="O212" s="2">
        <v>2640</v>
      </c>
      <c r="P212" s="13">
        <v>0</v>
      </c>
      <c r="Q212" s="46">
        <v>11</v>
      </c>
      <c r="R212" s="46">
        <v>10</v>
      </c>
      <c r="S212" s="13">
        <v>0</v>
      </c>
      <c r="T212" s="42" t="s">
        <v>13</v>
      </c>
      <c r="U212" s="2">
        <v>600</v>
      </c>
      <c r="W212"/>
    </row>
    <row r="213" spans="1:24" ht="13.15" customHeight="1" x14ac:dyDescent="0.25">
      <c r="A213" s="2">
        <v>2022</v>
      </c>
      <c r="B213" s="44" t="s">
        <v>567</v>
      </c>
      <c r="C213" s="44" t="s">
        <v>1021</v>
      </c>
      <c r="D213" s="44" t="s">
        <v>568</v>
      </c>
      <c r="E213" s="44" t="s">
        <v>13</v>
      </c>
      <c r="F213" s="44" t="s">
        <v>14</v>
      </c>
      <c r="G213" s="9">
        <f>SUMIFS('Raw Data'!G$3:G$641,'Raw Data'!$B$3:$B$641,$B213,'Raw Data'!$D$3:$D$641,$E213)</f>
        <v>100</v>
      </c>
      <c r="H213" s="9">
        <f>SUMIFS('Raw Data'!H$3:H$641,'Raw Data'!$B$3:$B$641,$B213,'Raw Data'!$D$3:$D$641,$E213)</f>
        <v>0</v>
      </c>
      <c r="I213" s="9">
        <f>SUMIFS('Raw Data'!I$3:I$641,'Raw Data'!$B$3:$B$641,$B213,'Raw Data'!$D$3:$D$641,$E213)</f>
        <v>0</v>
      </c>
      <c r="J213" s="10">
        <f t="shared" si="12"/>
        <v>0</v>
      </c>
      <c r="K213" s="11">
        <f t="shared" si="13"/>
        <v>100</v>
      </c>
      <c r="L213" s="10">
        <f t="shared" si="14"/>
        <v>58.333333333333336</v>
      </c>
      <c r="M213" s="11">
        <f t="shared" si="15"/>
        <v>58.333333333333336</v>
      </c>
      <c r="N213" s="43">
        <v>1</v>
      </c>
      <c r="O213" s="12">
        <v>2640</v>
      </c>
      <c r="P213" s="13">
        <v>0</v>
      </c>
      <c r="Q213" s="43">
        <v>11</v>
      </c>
      <c r="R213" s="43">
        <v>11</v>
      </c>
      <c r="S213" s="13">
        <v>0</v>
      </c>
      <c r="T213" s="42" t="s">
        <v>13</v>
      </c>
      <c r="U213" s="2">
        <v>600</v>
      </c>
      <c r="W213"/>
    </row>
    <row r="214" spans="1:24" ht="13.15" customHeight="1" x14ac:dyDescent="0.25">
      <c r="A214" s="2">
        <v>2022</v>
      </c>
      <c r="B214" s="44" t="s">
        <v>818</v>
      </c>
      <c r="C214" s="2" t="s">
        <v>1021</v>
      </c>
      <c r="D214" s="44" t="s">
        <v>560</v>
      </c>
      <c r="E214" s="44" t="s">
        <v>13</v>
      </c>
      <c r="F214" s="44" t="s">
        <v>14</v>
      </c>
      <c r="G214" s="9">
        <f>SUMIFS('Raw Data'!G$3:G$641,'Raw Data'!$B$3:$B$641,$B214,'Raw Data'!$D$3:$D$641,$E214)</f>
        <v>500</v>
      </c>
      <c r="H214" s="9">
        <f>SUMIFS('Raw Data'!H$3:H$641,'Raw Data'!$B$3:$B$641,$B214,'Raw Data'!$D$3:$D$641,$E214)</f>
        <v>4377.1099999999997</v>
      </c>
      <c r="I214" s="9">
        <f>SUMIFS('Raw Data'!I$3:I$641,'Raw Data'!$B$3:$B$641,$B214,'Raw Data'!$D$3:$D$641,$E214)</f>
        <v>0</v>
      </c>
      <c r="J214" s="10">
        <f t="shared" si="12"/>
        <v>4377.1099999999997</v>
      </c>
      <c r="K214" s="11">
        <f t="shared" si="13"/>
        <v>-3877.1099999999997</v>
      </c>
      <c r="L214" s="10">
        <f t="shared" si="14"/>
        <v>291.66666666666663</v>
      </c>
      <c r="M214" s="11">
        <f t="shared" si="15"/>
        <v>-4085.4433333333332</v>
      </c>
      <c r="N214" s="43">
        <v>1</v>
      </c>
      <c r="O214" s="12">
        <v>2640</v>
      </c>
      <c r="P214" s="13">
        <v>0</v>
      </c>
      <c r="Q214" s="43">
        <v>11</v>
      </c>
      <c r="R214" s="43">
        <v>12</v>
      </c>
      <c r="S214" s="13">
        <v>0</v>
      </c>
      <c r="T214" s="42">
        <v>610</v>
      </c>
      <c r="U214" s="2">
        <v>600</v>
      </c>
      <c r="W214"/>
    </row>
    <row r="215" spans="1:24" ht="13.15" customHeight="1" x14ac:dyDescent="0.25">
      <c r="A215" s="2">
        <v>2022</v>
      </c>
      <c r="B215" s="44" t="s">
        <v>569</v>
      </c>
      <c r="C215" s="44" t="s">
        <v>1021</v>
      </c>
      <c r="D215" s="44" t="s">
        <v>560</v>
      </c>
      <c r="E215" s="44" t="s">
        <v>35</v>
      </c>
      <c r="F215" s="44" t="s">
        <v>36</v>
      </c>
      <c r="G215" s="9">
        <f>SUMIFS('Raw Data'!G$3:G$641,'Raw Data'!$B$3:$B$641,$B215,'Raw Data'!$D$3:$D$641,$E215)</f>
        <v>500</v>
      </c>
      <c r="H215" s="9">
        <f>SUMIFS('Raw Data'!H$3:H$641,'Raw Data'!$B$3:$B$641,$B215,'Raw Data'!$D$3:$D$641,$E215)</f>
        <v>0</v>
      </c>
      <c r="I215" s="9">
        <f>SUMIFS('Raw Data'!I$3:I$641,'Raw Data'!$B$3:$B$641,$B215,'Raw Data'!$D$3:$D$641,$E215)</f>
        <v>0</v>
      </c>
      <c r="J215" s="10">
        <f t="shared" si="12"/>
        <v>0</v>
      </c>
      <c r="K215" s="11">
        <f t="shared" si="13"/>
        <v>500</v>
      </c>
      <c r="L215" s="10">
        <f t="shared" si="14"/>
        <v>291.66666666666663</v>
      </c>
      <c r="M215" s="11">
        <f t="shared" si="15"/>
        <v>291.66666666666663</v>
      </c>
      <c r="N215" s="43">
        <v>1</v>
      </c>
      <c r="O215" s="12">
        <v>2640</v>
      </c>
      <c r="P215" s="13">
        <v>0</v>
      </c>
      <c r="Q215" s="43">
        <v>11</v>
      </c>
      <c r="R215" s="43">
        <v>32</v>
      </c>
      <c r="S215" s="13">
        <v>0</v>
      </c>
      <c r="T215" s="42">
        <v>432</v>
      </c>
      <c r="U215" s="2">
        <v>400</v>
      </c>
      <c r="W215"/>
    </row>
    <row r="216" spans="1:24" ht="13.15" customHeight="1" x14ac:dyDescent="0.25">
      <c r="A216" s="2">
        <v>2022</v>
      </c>
      <c r="B216" s="44" t="s">
        <v>569</v>
      </c>
      <c r="C216" s="2" t="s">
        <v>1021</v>
      </c>
      <c r="D216" s="44" t="s">
        <v>560</v>
      </c>
      <c r="E216" s="44" t="s">
        <v>13</v>
      </c>
      <c r="F216" s="44" t="s">
        <v>14</v>
      </c>
      <c r="G216" s="9">
        <f>SUMIFS('Raw Data'!G$3:G$641,'Raw Data'!$B$3:$B$641,$B216,'Raw Data'!$D$3:$D$641,$E216)</f>
        <v>16700</v>
      </c>
      <c r="H216" s="9">
        <f>SUMIFS('Raw Data'!H$3:H$641,'Raw Data'!$B$3:$B$641,$B216,'Raw Data'!$D$3:$D$641,$E216)</f>
        <v>746.47</v>
      </c>
      <c r="I216" s="9">
        <f>SUMIFS('Raw Data'!I$3:I$641,'Raw Data'!$B$3:$B$641,$B216,'Raw Data'!$D$3:$D$641,$E216)</f>
        <v>0</v>
      </c>
      <c r="J216" s="10">
        <f t="shared" si="12"/>
        <v>746.47</v>
      </c>
      <c r="K216" s="11">
        <f t="shared" si="13"/>
        <v>15953.53</v>
      </c>
      <c r="L216" s="10">
        <f t="shared" si="14"/>
        <v>9741.6666666666679</v>
      </c>
      <c r="M216" s="11">
        <f t="shared" si="15"/>
        <v>8995.1966666666685</v>
      </c>
      <c r="N216" s="43">
        <v>1</v>
      </c>
      <c r="O216" s="2">
        <v>2640</v>
      </c>
      <c r="P216" s="13">
        <v>0</v>
      </c>
      <c r="Q216" s="46">
        <v>11</v>
      </c>
      <c r="R216" s="46">
        <v>32</v>
      </c>
      <c r="S216" s="13">
        <v>0</v>
      </c>
      <c r="T216" s="42" t="s">
        <v>13</v>
      </c>
      <c r="U216" s="2">
        <v>600</v>
      </c>
      <c r="W216"/>
    </row>
    <row r="217" spans="1:24" ht="13.15" customHeight="1" x14ac:dyDescent="0.25">
      <c r="A217" s="2">
        <v>2022</v>
      </c>
      <c r="B217" s="44" t="s">
        <v>570</v>
      </c>
      <c r="C217" s="2" t="s">
        <v>1021</v>
      </c>
      <c r="D217" s="44" t="s">
        <v>571</v>
      </c>
      <c r="E217" s="44" t="s">
        <v>35</v>
      </c>
      <c r="F217" s="44" t="s">
        <v>36</v>
      </c>
      <c r="G217" s="9">
        <f>SUMIFS('Raw Data'!G$3:G$641,'Raw Data'!$B$3:$B$641,$B217,'Raw Data'!$D$3:$D$641,$E217)</f>
        <v>2000</v>
      </c>
      <c r="H217" s="9">
        <f>SUMIFS('Raw Data'!H$3:H$641,'Raw Data'!$B$3:$B$641,$B217,'Raw Data'!$D$3:$D$641,$E217)</f>
        <v>0</v>
      </c>
      <c r="I217" s="9">
        <f>SUMIFS('Raw Data'!I$3:I$641,'Raw Data'!$B$3:$B$641,$B217,'Raw Data'!$D$3:$D$641,$E217)</f>
        <v>0</v>
      </c>
      <c r="J217" s="10">
        <f t="shared" si="12"/>
        <v>0</v>
      </c>
      <c r="K217" s="11">
        <f t="shared" si="13"/>
        <v>2000</v>
      </c>
      <c r="L217" s="10">
        <f t="shared" si="14"/>
        <v>1166.6666666666665</v>
      </c>
      <c r="M217" s="11">
        <f t="shared" si="15"/>
        <v>1166.6666666666665</v>
      </c>
      <c r="N217" s="43">
        <v>1</v>
      </c>
      <c r="O217" s="12">
        <v>2640</v>
      </c>
      <c r="P217" s="13">
        <v>0</v>
      </c>
      <c r="Q217" s="43">
        <v>21</v>
      </c>
      <c r="R217" s="43">
        <v>1</v>
      </c>
      <c r="S217" s="13">
        <v>0</v>
      </c>
      <c r="T217" s="42" t="s">
        <v>35</v>
      </c>
      <c r="U217" s="2">
        <v>400</v>
      </c>
      <c r="W217"/>
    </row>
    <row r="218" spans="1:24" ht="13.15" customHeight="1" x14ac:dyDescent="0.25">
      <c r="A218" s="2">
        <v>2022</v>
      </c>
      <c r="B218" s="44" t="s">
        <v>570</v>
      </c>
      <c r="C218" s="2" t="s">
        <v>1021</v>
      </c>
      <c r="D218" s="44" t="s">
        <v>571</v>
      </c>
      <c r="E218" s="44" t="s">
        <v>13</v>
      </c>
      <c r="F218" s="44" t="s">
        <v>14</v>
      </c>
      <c r="G218" s="9">
        <f>SUMIFS('Raw Data'!G$3:G$641,'Raw Data'!$B$3:$B$641,$B218,'Raw Data'!$D$3:$D$641,$E218)</f>
        <v>6900</v>
      </c>
      <c r="H218" s="9">
        <f>SUMIFS('Raw Data'!H$3:H$641,'Raw Data'!$B$3:$B$641,$B218,'Raw Data'!$D$3:$D$641,$E218)</f>
        <v>3102.24</v>
      </c>
      <c r="I218" s="9">
        <f>SUMIFS('Raw Data'!I$3:I$641,'Raw Data'!$B$3:$B$641,$B218,'Raw Data'!$D$3:$D$641,$E218)</f>
        <v>0</v>
      </c>
      <c r="J218" s="10">
        <f t="shared" si="12"/>
        <v>3102.24</v>
      </c>
      <c r="K218" s="11">
        <f t="shared" si="13"/>
        <v>3797.76</v>
      </c>
      <c r="L218" s="10">
        <f t="shared" si="14"/>
        <v>4025</v>
      </c>
      <c r="M218" s="11">
        <f t="shared" si="15"/>
        <v>922.76000000000022</v>
      </c>
      <c r="N218" s="43">
        <v>1</v>
      </c>
      <c r="O218" s="2">
        <v>2640</v>
      </c>
      <c r="P218" s="13">
        <v>0</v>
      </c>
      <c r="Q218" s="46">
        <v>21</v>
      </c>
      <c r="R218" s="46">
        <v>1</v>
      </c>
      <c r="S218" s="13">
        <v>0</v>
      </c>
      <c r="T218" s="42" t="s">
        <v>13</v>
      </c>
      <c r="U218" s="2">
        <v>600</v>
      </c>
      <c r="W218"/>
    </row>
    <row r="219" spans="1:24" ht="13.15" customHeight="1" x14ac:dyDescent="0.25">
      <c r="A219" s="2">
        <v>2022</v>
      </c>
      <c r="B219" s="44" t="s">
        <v>572</v>
      </c>
      <c r="C219" s="2" t="s">
        <v>1021</v>
      </c>
      <c r="D219" s="44" t="s">
        <v>573</v>
      </c>
      <c r="E219" s="44" t="s">
        <v>35</v>
      </c>
      <c r="F219" s="44" t="s">
        <v>36</v>
      </c>
      <c r="G219" s="9">
        <f>SUMIFS('Raw Data'!G$3:G$641,'Raw Data'!$B$3:$B$641,$B219,'Raw Data'!$D$3:$D$641,$E219)</f>
        <v>0</v>
      </c>
      <c r="H219" s="9">
        <f>SUMIFS('Raw Data'!H$3:H$641,'Raw Data'!$B$3:$B$641,$B219,'Raw Data'!$D$3:$D$641,$E219)</f>
        <v>0</v>
      </c>
      <c r="I219" s="9">
        <f>SUMIFS('Raw Data'!I$3:I$641,'Raw Data'!$B$3:$B$641,$B219,'Raw Data'!$D$3:$D$641,$E219)</f>
        <v>0</v>
      </c>
      <c r="J219" s="10">
        <f t="shared" si="12"/>
        <v>0</v>
      </c>
      <c r="K219" s="11">
        <f t="shared" si="13"/>
        <v>0</v>
      </c>
      <c r="L219" s="10">
        <f t="shared" si="14"/>
        <v>0</v>
      </c>
      <c r="M219" s="11">
        <f t="shared" si="15"/>
        <v>0</v>
      </c>
      <c r="N219" s="43">
        <v>1</v>
      </c>
      <c r="O219" s="12">
        <v>2640</v>
      </c>
      <c r="P219" s="13">
        <v>0</v>
      </c>
      <c r="Q219" s="43">
        <v>21</v>
      </c>
      <c r="R219" s="43">
        <v>2</v>
      </c>
      <c r="S219" s="13">
        <v>0</v>
      </c>
      <c r="T219" s="42">
        <v>432</v>
      </c>
      <c r="U219" s="2">
        <v>400</v>
      </c>
      <c r="W219"/>
    </row>
    <row r="220" spans="1:24" ht="13.15" customHeight="1" x14ac:dyDescent="0.25">
      <c r="A220" s="2">
        <v>2022</v>
      </c>
      <c r="B220" s="14" t="s">
        <v>572</v>
      </c>
      <c r="C220" s="2" t="s">
        <v>1021</v>
      </c>
      <c r="D220" s="2" t="s">
        <v>542</v>
      </c>
      <c r="E220" s="2">
        <v>610</v>
      </c>
      <c r="F220" s="2" t="s">
        <v>14</v>
      </c>
      <c r="G220" s="9">
        <f>SUMIFS('Raw Data'!G$3:G$641,'Raw Data'!$B$3:$B$641,$B220,'Raw Data'!$D$3:$D$641,$E220)</f>
        <v>200</v>
      </c>
      <c r="H220" s="9">
        <f>SUMIFS('Raw Data'!H$3:H$641,'Raw Data'!$B$3:$B$641,$B220,'Raw Data'!$D$3:$D$641,$E220)</f>
        <v>993.13</v>
      </c>
      <c r="I220" s="9">
        <f>SUMIFS('Raw Data'!I$3:I$641,'Raw Data'!$B$3:$B$641,$B220,'Raw Data'!$D$3:$D$641,$E220)</f>
        <v>0</v>
      </c>
      <c r="J220" s="10">
        <f t="shared" si="12"/>
        <v>993.13</v>
      </c>
      <c r="K220" s="11">
        <f t="shared" si="13"/>
        <v>-793.13</v>
      </c>
      <c r="L220" s="10">
        <f t="shared" si="14"/>
        <v>116.66666666666667</v>
      </c>
      <c r="M220" s="11">
        <f t="shared" si="15"/>
        <v>-876.46333333333337</v>
      </c>
      <c r="N220" s="43">
        <v>1</v>
      </c>
      <c r="O220" s="12">
        <v>2640</v>
      </c>
      <c r="P220" s="13">
        <v>0</v>
      </c>
      <c r="Q220" s="43">
        <v>21</v>
      </c>
      <c r="R220" s="43">
        <v>2</v>
      </c>
      <c r="S220" s="13">
        <v>0</v>
      </c>
      <c r="T220" s="42">
        <v>610</v>
      </c>
      <c r="U220" s="2">
        <v>600</v>
      </c>
      <c r="W220"/>
    </row>
    <row r="221" spans="1:24" ht="13.15" customHeight="1" x14ac:dyDescent="0.25">
      <c r="A221" s="2">
        <v>2022</v>
      </c>
      <c r="B221" s="14" t="s">
        <v>574</v>
      </c>
      <c r="C221" s="2" t="s">
        <v>1021</v>
      </c>
      <c r="D221" s="2" t="s">
        <v>764</v>
      </c>
      <c r="E221" s="2" t="s">
        <v>505</v>
      </c>
      <c r="F221" s="2" t="s">
        <v>506</v>
      </c>
      <c r="G221" s="9">
        <f>SUMIFS('Raw Data'!G$3:G$641,'Raw Data'!$B$3:$B$641,$B221,'Raw Data'!$D$3:$D$641,$E221)</f>
        <v>0</v>
      </c>
      <c r="H221" s="9">
        <f>SUMIFS('Raw Data'!H$3:H$641,'Raw Data'!$B$3:$B$641,$B221,'Raw Data'!$D$3:$D$641,$E221)</f>
        <v>0</v>
      </c>
      <c r="I221" s="9">
        <f>SUMIFS('Raw Data'!I$3:I$641,'Raw Data'!$B$3:$B$641,$B221,'Raw Data'!$D$3:$D$641,$E221)</f>
        <v>0</v>
      </c>
      <c r="J221" s="10">
        <f t="shared" si="12"/>
        <v>0</v>
      </c>
      <c r="K221" s="11">
        <f t="shared" si="13"/>
        <v>0</v>
      </c>
      <c r="L221" s="10">
        <f t="shared" si="14"/>
        <v>0</v>
      </c>
      <c r="M221" s="11">
        <f t="shared" si="15"/>
        <v>0</v>
      </c>
      <c r="N221" s="43">
        <v>1</v>
      </c>
      <c r="O221" s="12">
        <v>2640</v>
      </c>
      <c r="P221" s="13">
        <v>0</v>
      </c>
      <c r="Q221" s="43">
        <v>21</v>
      </c>
      <c r="R221" s="43">
        <v>4</v>
      </c>
      <c r="S221" s="13">
        <v>0</v>
      </c>
      <c r="T221" s="42" t="s">
        <v>505</v>
      </c>
      <c r="U221" s="2">
        <v>300</v>
      </c>
      <c r="W221"/>
    </row>
    <row r="222" spans="1:24" ht="13.15" customHeight="1" x14ac:dyDescent="0.25">
      <c r="A222" s="2">
        <v>2022</v>
      </c>
      <c r="B222" s="14" t="s">
        <v>574</v>
      </c>
      <c r="C222" s="2" t="s">
        <v>1021</v>
      </c>
      <c r="D222" s="2" t="s">
        <v>764</v>
      </c>
      <c r="E222" s="2" t="s">
        <v>35</v>
      </c>
      <c r="F222" s="2" t="s">
        <v>36</v>
      </c>
      <c r="G222" s="9">
        <f>SUMIFS('Raw Data'!G$3:G$641,'Raw Data'!$B$3:$B$641,$B222,'Raw Data'!$D$3:$D$641,$E222)</f>
        <v>500</v>
      </c>
      <c r="H222" s="9">
        <f>SUMIFS('Raw Data'!H$3:H$641,'Raw Data'!$B$3:$B$641,$B222,'Raw Data'!$D$3:$D$641,$E222)</f>
        <v>0</v>
      </c>
      <c r="I222" s="9">
        <f>SUMIFS('Raw Data'!I$3:I$641,'Raw Data'!$B$3:$B$641,$B222,'Raw Data'!$D$3:$D$641,$E222)</f>
        <v>0</v>
      </c>
      <c r="J222" s="10">
        <f t="shared" si="12"/>
        <v>0</v>
      </c>
      <c r="K222" s="11">
        <f t="shared" si="13"/>
        <v>500</v>
      </c>
      <c r="L222" s="10">
        <f t="shared" si="14"/>
        <v>291.66666666666663</v>
      </c>
      <c r="M222" s="11">
        <f t="shared" si="15"/>
        <v>291.66666666666663</v>
      </c>
      <c r="N222" s="43">
        <v>1</v>
      </c>
      <c r="O222" s="12">
        <v>2640</v>
      </c>
      <c r="P222" s="13">
        <v>0</v>
      </c>
      <c r="Q222" s="43">
        <v>21</v>
      </c>
      <c r="R222" s="43">
        <v>4</v>
      </c>
      <c r="S222" s="13">
        <v>0</v>
      </c>
      <c r="T222" s="42" t="s">
        <v>35</v>
      </c>
      <c r="U222" s="2">
        <v>400</v>
      </c>
      <c r="W222"/>
    </row>
    <row r="223" spans="1:24" ht="13.15" customHeight="1" x14ac:dyDescent="0.25">
      <c r="A223" s="2">
        <v>2022</v>
      </c>
      <c r="B223" s="44" t="s">
        <v>574</v>
      </c>
      <c r="C223" s="2" t="s">
        <v>1021</v>
      </c>
      <c r="D223" s="44" t="s">
        <v>560</v>
      </c>
      <c r="E223" s="44" t="s">
        <v>13</v>
      </c>
      <c r="F223" s="44" t="s">
        <v>14</v>
      </c>
      <c r="G223" s="9">
        <f>SUMIFS('Raw Data'!G$3:G$641,'Raw Data'!$B$3:$B$641,$B223,'Raw Data'!$D$3:$D$641,$E223)</f>
        <v>1200</v>
      </c>
      <c r="H223" s="9">
        <f>SUMIFS('Raw Data'!H$3:H$641,'Raw Data'!$B$3:$B$641,$B223,'Raw Data'!$D$3:$D$641,$E223)</f>
        <v>930.98</v>
      </c>
      <c r="I223" s="9">
        <f>SUMIFS('Raw Data'!I$3:I$641,'Raw Data'!$B$3:$B$641,$B223,'Raw Data'!$D$3:$D$641,$E223)</f>
        <v>0</v>
      </c>
      <c r="J223" s="10">
        <f t="shared" si="12"/>
        <v>930.98</v>
      </c>
      <c r="K223" s="11">
        <f t="shared" si="13"/>
        <v>269.02</v>
      </c>
      <c r="L223" s="10">
        <f t="shared" si="14"/>
        <v>700</v>
      </c>
      <c r="M223" s="11">
        <f t="shared" si="15"/>
        <v>-230.98000000000002</v>
      </c>
      <c r="N223" s="43">
        <v>1</v>
      </c>
      <c r="O223" s="2">
        <v>2640</v>
      </c>
      <c r="P223" s="13">
        <v>0</v>
      </c>
      <c r="Q223" s="46">
        <v>21</v>
      </c>
      <c r="R223" s="46">
        <v>4</v>
      </c>
      <c r="S223" s="13">
        <v>0</v>
      </c>
      <c r="T223" s="42" t="s">
        <v>13</v>
      </c>
      <c r="U223" s="2">
        <v>600</v>
      </c>
      <c r="W223"/>
    </row>
    <row r="224" spans="1:24" ht="13.15" customHeight="1" x14ac:dyDescent="0.25">
      <c r="A224" s="2">
        <v>2022</v>
      </c>
      <c r="B224" s="44" t="s">
        <v>575</v>
      </c>
      <c r="C224" s="2" t="s">
        <v>1021</v>
      </c>
      <c r="D224" s="44" t="s">
        <v>576</v>
      </c>
      <c r="E224" s="44" t="s">
        <v>13</v>
      </c>
      <c r="F224" s="44" t="s">
        <v>14</v>
      </c>
      <c r="G224" s="9">
        <f>SUMIFS('Raw Data'!G$3:G$641,'Raw Data'!$B$3:$B$641,$B224,'Raw Data'!$D$3:$D$641,$E224)</f>
        <v>1400</v>
      </c>
      <c r="H224" s="9">
        <f>SUMIFS('Raw Data'!H$3:H$641,'Raw Data'!$B$3:$B$641,$B224,'Raw Data'!$D$3:$D$641,$E224)</f>
        <v>3195.5</v>
      </c>
      <c r="I224" s="9">
        <f>SUMIFS('Raw Data'!I$3:I$641,'Raw Data'!$B$3:$B$641,$B224,'Raw Data'!$D$3:$D$641,$E224)</f>
        <v>0</v>
      </c>
      <c r="J224" s="10">
        <f t="shared" si="12"/>
        <v>3195.5</v>
      </c>
      <c r="K224" s="11">
        <f t="shared" si="13"/>
        <v>-1795.5</v>
      </c>
      <c r="L224" s="10">
        <f t="shared" si="14"/>
        <v>816.66666666666674</v>
      </c>
      <c r="M224" s="11">
        <f t="shared" si="15"/>
        <v>-2378.833333333333</v>
      </c>
      <c r="N224" s="43">
        <v>1</v>
      </c>
      <c r="O224" s="2">
        <v>2640</v>
      </c>
      <c r="P224" s="47">
        <v>0</v>
      </c>
      <c r="Q224" s="46">
        <v>21</v>
      </c>
      <c r="R224" s="46">
        <v>5</v>
      </c>
      <c r="S224" s="47">
        <v>0</v>
      </c>
      <c r="T224" s="42">
        <v>610</v>
      </c>
      <c r="U224" s="2">
        <v>600</v>
      </c>
      <c r="W224"/>
    </row>
    <row r="225" spans="1:24" customFormat="1" ht="13.35" customHeight="1" x14ac:dyDescent="0.25">
      <c r="A225" s="2">
        <v>2022</v>
      </c>
      <c r="B225" s="44" t="s">
        <v>575</v>
      </c>
      <c r="C225" s="44" t="s">
        <v>1021</v>
      </c>
      <c r="D225" s="44" t="s">
        <v>576</v>
      </c>
      <c r="E225" s="44" t="s">
        <v>100</v>
      </c>
      <c r="F225" s="44" t="s">
        <v>101</v>
      </c>
      <c r="G225" s="9">
        <f>SUMIFS('Raw Data'!G$3:G$641,'Raw Data'!$B$3:$B$641,$B225,'Raw Data'!$D$3:$D$641,$E225)</f>
        <v>14000</v>
      </c>
      <c r="H225" s="9">
        <f>SUMIFS('Raw Data'!H$3:H$641,'Raw Data'!$B$3:$B$641,$B225,'Raw Data'!$D$3:$D$641,$E225)</f>
        <v>0</v>
      </c>
      <c r="I225" s="9">
        <f>SUMIFS('Raw Data'!I$3:I$641,'Raw Data'!$B$3:$B$641,$B225,'Raw Data'!$D$3:$D$641,$E225)</f>
        <v>0</v>
      </c>
      <c r="J225" s="10">
        <f t="shared" si="12"/>
        <v>0</v>
      </c>
      <c r="K225" s="11">
        <f t="shared" si="13"/>
        <v>14000</v>
      </c>
      <c r="L225" s="10">
        <f t="shared" si="14"/>
        <v>8166.666666666667</v>
      </c>
      <c r="M225" s="11">
        <f t="shared" si="15"/>
        <v>8166.666666666667</v>
      </c>
      <c r="N225" s="43">
        <v>1</v>
      </c>
      <c r="O225" s="12">
        <v>2640</v>
      </c>
      <c r="P225" s="13">
        <v>0</v>
      </c>
      <c r="Q225" s="43">
        <v>21</v>
      </c>
      <c r="R225" s="43">
        <v>5</v>
      </c>
      <c r="S225" s="13">
        <v>0</v>
      </c>
      <c r="T225" s="42">
        <v>762</v>
      </c>
      <c r="U225" s="2">
        <v>700</v>
      </c>
      <c r="V225" s="6"/>
      <c r="X225" s="6"/>
    </row>
    <row r="226" spans="1:24" customFormat="1" ht="13.35" customHeight="1" x14ac:dyDescent="0.25">
      <c r="A226" s="2">
        <v>2022</v>
      </c>
      <c r="B226" s="14" t="s">
        <v>577</v>
      </c>
      <c r="C226" s="2" t="s">
        <v>1021</v>
      </c>
      <c r="D226" s="2" t="s">
        <v>578</v>
      </c>
      <c r="E226" s="2" t="s">
        <v>35</v>
      </c>
      <c r="F226" s="2" t="s">
        <v>36</v>
      </c>
      <c r="G226" s="9">
        <f>SUMIFS('Raw Data'!G$3:G$641,'Raw Data'!$B$3:$B$641,$B226,'Raw Data'!$D$3:$D$641,$E226)</f>
        <v>500</v>
      </c>
      <c r="H226" s="9">
        <f>SUMIFS('Raw Data'!H$3:H$641,'Raw Data'!$B$3:$B$641,$B226,'Raw Data'!$D$3:$D$641,$E226)</f>
        <v>0</v>
      </c>
      <c r="I226" s="9">
        <f>SUMIFS('Raw Data'!I$3:I$641,'Raw Data'!$B$3:$B$641,$B226,'Raw Data'!$D$3:$D$641,$E226)</f>
        <v>0</v>
      </c>
      <c r="J226" s="10">
        <f t="shared" si="12"/>
        <v>0</v>
      </c>
      <c r="K226" s="11">
        <f t="shared" si="13"/>
        <v>500</v>
      </c>
      <c r="L226" s="10">
        <f t="shared" si="14"/>
        <v>291.66666666666663</v>
      </c>
      <c r="M226" s="11">
        <f t="shared" si="15"/>
        <v>291.66666666666663</v>
      </c>
      <c r="N226" s="43">
        <v>1</v>
      </c>
      <c r="O226" s="12">
        <v>2640</v>
      </c>
      <c r="P226" s="13">
        <v>0</v>
      </c>
      <c r="Q226" s="43">
        <v>21</v>
      </c>
      <c r="R226" s="43">
        <v>6</v>
      </c>
      <c r="S226" s="13">
        <v>0</v>
      </c>
      <c r="T226" s="42" t="s">
        <v>35</v>
      </c>
      <c r="U226" s="2">
        <v>400</v>
      </c>
      <c r="X226" s="6"/>
    </row>
    <row r="227" spans="1:24" ht="13.15" customHeight="1" x14ac:dyDescent="0.25">
      <c r="A227" s="2">
        <v>2022</v>
      </c>
      <c r="B227" s="14" t="s">
        <v>577</v>
      </c>
      <c r="C227" s="2" t="s">
        <v>1021</v>
      </c>
      <c r="D227" s="2" t="s">
        <v>542</v>
      </c>
      <c r="E227" s="2">
        <v>610</v>
      </c>
      <c r="F227" s="2" t="s">
        <v>14</v>
      </c>
      <c r="G227" s="9">
        <f>SUMIFS('Raw Data'!G$3:G$641,'Raw Data'!$B$3:$B$641,$B227,'Raw Data'!$D$3:$D$641,$E227)</f>
        <v>3500</v>
      </c>
      <c r="H227" s="9">
        <f>SUMIFS('Raw Data'!H$3:H$641,'Raw Data'!$B$3:$B$641,$B227,'Raw Data'!$D$3:$D$641,$E227)</f>
        <v>459.92</v>
      </c>
      <c r="I227" s="9">
        <f>SUMIFS('Raw Data'!I$3:I$641,'Raw Data'!$B$3:$B$641,$B227,'Raw Data'!$D$3:$D$641,$E227)</f>
        <v>0</v>
      </c>
      <c r="J227" s="10">
        <f t="shared" si="12"/>
        <v>459.92</v>
      </c>
      <c r="K227" s="11">
        <f t="shared" si="13"/>
        <v>3040.08</v>
      </c>
      <c r="L227" s="10">
        <f t="shared" si="14"/>
        <v>2041.6666666666667</v>
      </c>
      <c r="M227" s="11">
        <f t="shared" si="15"/>
        <v>1581.7466666666667</v>
      </c>
      <c r="N227" s="43">
        <v>1</v>
      </c>
      <c r="O227" s="12">
        <v>2640</v>
      </c>
      <c r="P227" s="13">
        <v>0</v>
      </c>
      <c r="Q227" s="43">
        <v>21</v>
      </c>
      <c r="R227" s="43">
        <v>6</v>
      </c>
      <c r="S227" s="13">
        <v>0</v>
      </c>
      <c r="T227" s="42">
        <v>610</v>
      </c>
      <c r="U227" s="2">
        <v>600</v>
      </c>
      <c r="W227"/>
    </row>
    <row r="228" spans="1:24" ht="13.15" customHeight="1" x14ac:dyDescent="0.25">
      <c r="A228" s="2">
        <v>2022</v>
      </c>
      <c r="B228" s="14" t="s">
        <v>579</v>
      </c>
      <c r="C228" s="2" t="s">
        <v>1021</v>
      </c>
      <c r="D228" s="2" t="s">
        <v>780</v>
      </c>
      <c r="E228" s="2" t="s">
        <v>35</v>
      </c>
      <c r="F228" s="2" t="s">
        <v>36</v>
      </c>
      <c r="G228" s="9">
        <f>SUMIFS('Raw Data'!G$3:G$641,'Raw Data'!$B$3:$B$641,$B228,'Raw Data'!$D$3:$D$641,$E228)</f>
        <v>1000</v>
      </c>
      <c r="H228" s="9">
        <f>SUMIFS('Raw Data'!H$3:H$641,'Raw Data'!$B$3:$B$641,$B228,'Raw Data'!$D$3:$D$641,$E228)</f>
        <v>0</v>
      </c>
      <c r="I228" s="9">
        <f>SUMIFS('Raw Data'!I$3:I$641,'Raw Data'!$B$3:$B$641,$B228,'Raw Data'!$D$3:$D$641,$E228)</f>
        <v>0</v>
      </c>
      <c r="J228" s="10">
        <f t="shared" si="12"/>
        <v>0</v>
      </c>
      <c r="K228" s="11">
        <f t="shared" si="13"/>
        <v>1000</v>
      </c>
      <c r="L228" s="10">
        <f t="shared" si="14"/>
        <v>583.33333333333326</v>
      </c>
      <c r="M228" s="11">
        <f t="shared" si="15"/>
        <v>583.33333333333326</v>
      </c>
      <c r="N228" s="43">
        <v>1</v>
      </c>
      <c r="O228" s="12">
        <v>2640</v>
      </c>
      <c r="P228" s="13">
        <v>0</v>
      </c>
      <c r="Q228" s="43">
        <v>24</v>
      </c>
      <c r="R228" s="43">
        <v>7</v>
      </c>
      <c r="S228" s="13">
        <v>0</v>
      </c>
      <c r="T228" s="42" t="s">
        <v>35</v>
      </c>
      <c r="U228" s="2">
        <v>400</v>
      </c>
      <c r="W228"/>
    </row>
    <row r="229" spans="1:24" ht="13.15" customHeight="1" x14ac:dyDescent="0.25">
      <c r="A229" s="2">
        <v>2022</v>
      </c>
      <c r="B229" s="44" t="s">
        <v>579</v>
      </c>
      <c r="C229" s="2" t="s">
        <v>1021</v>
      </c>
      <c r="D229" s="44" t="s">
        <v>560</v>
      </c>
      <c r="E229" s="44" t="s">
        <v>13</v>
      </c>
      <c r="F229" s="44" t="s">
        <v>14</v>
      </c>
      <c r="G229" s="9">
        <f>SUMIFS('Raw Data'!G$3:G$641,'Raw Data'!$B$3:$B$641,$B229,'Raw Data'!$D$3:$D$641,$E229)</f>
        <v>1100</v>
      </c>
      <c r="H229" s="9">
        <f>SUMIFS('Raw Data'!H$3:H$641,'Raw Data'!$B$3:$B$641,$B229,'Raw Data'!$D$3:$D$641,$E229)</f>
        <v>0</v>
      </c>
      <c r="I229" s="9">
        <f>SUMIFS('Raw Data'!I$3:I$641,'Raw Data'!$B$3:$B$641,$B229,'Raw Data'!$D$3:$D$641,$E229)</f>
        <v>0</v>
      </c>
      <c r="J229" s="10">
        <f t="shared" si="12"/>
        <v>0</v>
      </c>
      <c r="K229" s="11">
        <f t="shared" si="13"/>
        <v>1100</v>
      </c>
      <c r="L229" s="10">
        <f t="shared" si="14"/>
        <v>641.66666666666674</v>
      </c>
      <c r="M229" s="11">
        <f t="shared" si="15"/>
        <v>641.66666666666674</v>
      </c>
      <c r="N229" s="43">
        <v>1</v>
      </c>
      <c r="O229" s="2">
        <v>2640</v>
      </c>
      <c r="P229" s="13">
        <v>0</v>
      </c>
      <c r="Q229" s="46">
        <v>24</v>
      </c>
      <c r="R229" s="46">
        <v>7</v>
      </c>
      <c r="S229" s="13">
        <v>0</v>
      </c>
      <c r="T229" s="42" t="s">
        <v>13</v>
      </c>
      <c r="U229" s="2">
        <v>600</v>
      </c>
      <c r="W229"/>
    </row>
    <row r="230" spans="1:24" ht="13.15" customHeight="1" x14ac:dyDescent="0.25">
      <c r="A230" s="2">
        <v>2022</v>
      </c>
      <c r="B230" s="14" t="s">
        <v>580</v>
      </c>
      <c r="C230" s="2" t="s">
        <v>1021</v>
      </c>
      <c r="D230" s="2" t="s">
        <v>781</v>
      </c>
      <c r="E230" s="2" t="s">
        <v>582</v>
      </c>
      <c r="F230" s="2" t="s">
        <v>583</v>
      </c>
      <c r="G230" s="9">
        <f>SUMIFS('Raw Data'!G$3:G$641,'Raw Data'!$B$3:$B$641,$B230,'Raw Data'!$D$3:$D$641,$E230)</f>
        <v>38500</v>
      </c>
      <c r="H230" s="9">
        <f>SUMIFS('Raw Data'!H$3:H$641,'Raw Data'!$B$3:$B$641,$B230,'Raw Data'!$D$3:$D$641,$E230)</f>
        <v>9049.9500000000007</v>
      </c>
      <c r="I230" s="9">
        <f>SUMIFS('Raw Data'!I$3:I$641,'Raw Data'!$B$3:$B$641,$B230,'Raw Data'!$D$3:$D$641,$E230)</f>
        <v>0</v>
      </c>
      <c r="J230" s="10">
        <f t="shared" si="12"/>
        <v>9049.9500000000007</v>
      </c>
      <c r="K230" s="11">
        <f t="shared" si="13"/>
        <v>29450.05</v>
      </c>
      <c r="L230" s="10">
        <f t="shared" si="14"/>
        <v>22458.333333333336</v>
      </c>
      <c r="M230" s="11">
        <f t="shared" si="15"/>
        <v>13408.383333333335</v>
      </c>
      <c r="N230" s="43">
        <v>1</v>
      </c>
      <c r="O230" s="12">
        <v>2650</v>
      </c>
      <c r="P230" s="13">
        <v>0</v>
      </c>
      <c r="Q230" s="43">
        <v>0</v>
      </c>
      <c r="R230" s="43">
        <v>0</v>
      </c>
      <c r="S230" s="13">
        <v>0</v>
      </c>
      <c r="T230" s="42" t="s">
        <v>582</v>
      </c>
      <c r="U230" s="2">
        <v>400</v>
      </c>
      <c r="W230"/>
    </row>
    <row r="231" spans="1:24" ht="13.15" customHeight="1" x14ac:dyDescent="0.25">
      <c r="A231" s="2">
        <v>2022</v>
      </c>
      <c r="B231" s="44" t="s">
        <v>580</v>
      </c>
      <c r="C231" s="2" t="s">
        <v>1021</v>
      </c>
      <c r="D231" s="44" t="s">
        <v>581</v>
      </c>
      <c r="E231" s="44" t="s">
        <v>819</v>
      </c>
      <c r="F231" s="44" t="s">
        <v>820</v>
      </c>
      <c r="G231" s="9">
        <f>SUMIFS('Raw Data'!G$3:G$641,'Raw Data'!$B$3:$B$641,$B231,'Raw Data'!$D$3:$D$641,$E231)</f>
        <v>500</v>
      </c>
      <c r="H231" s="9">
        <f>SUMIFS('Raw Data'!H$3:H$641,'Raw Data'!$B$3:$B$641,$B231,'Raw Data'!$D$3:$D$641,$E231)</f>
        <v>198.38</v>
      </c>
      <c r="I231" s="9">
        <f>SUMIFS('Raw Data'!I$3:I$641,'Raw Data'!$B$3:$B$641,$B231,'Raw Data'!$D$3:$D$641,$E231)</f>
        <v>0</v>
      </c>
      <c r="J231" s="10">
        <f t="shared" si="12"/>
        <v>198.38</v>
      </c>
      <c r="K231" s="11">
        <f t="shared" si="13"/>
        <v>301.62</v>
      </c>
      <c r="L231" s="10">
        <f t="shared" si="14"/>
        <v>291.66666666666663</v>
      </c>
      <c r="M231" s="11">
        <f t="shared" si="15"/>
        <v>93.286666666666633</v>
      </c>
      <c r="N231" s="43">
        <v>1</v>
      </c>
      <c r="O231" s="12">
        <v>2650</v>
      </c>
      <c r="P231" s="13">
        <v>0</v>
      </c>
      <c r="Q231" s="43">
        <v>0</v>
      </c>
      <c r="R231" s="43">
        <v>0</v>
      </c>
      <c r="S231" s="13">
        <v>0</v>
      </c>
      <c r="T231" s="42">
        <v>444</v>
      </c>
      <c r="U231" s="2">
        <v>400</v>
      </c>
      <c r="V231" s="15"/>
      <c r="W231"/>
    </row>
    <row r="232" spans="1:24" ht="13.15" customHeight="1" x14ac:dyDescent="0.25">
      <c r="A232" s="2">
        <v>2022</v>
      </c>
      <c r="B232" s="14" t="s">
        <v>580</v>
      </c>
      <c r="C232" s="2" t="s">
        <v>1021</v>
      </c>
      <c r="D232" s="2" t="s">
        <v>781</v>
      </c>
      <c r="E232" s="2" t="s">
        <v>13</v>
      </c>
      <c r="F232" s="2" t="s">
        <v>14</v>
      </c>
      <c r="G232" s="9">
        <f>SUMIFS('Raw Data'!G$3:G$641,'Raw Data'!$B$3:$B$641,$B232,'Raw Data'!$D$3:$D$641,$E232)</f>
        <v>15100</v>
      </c>
      <c r="H232" s="9">
        <f>SUMIFS('Raw Data'!H$3:H$641,'Raw Data'!$B$3:$B$641,$B232,'Raw Data'!$D$3:$D$641,$E232)</f>
        <v>11373.41</v>
      </c>
      <c r="I232" s="9">
        <f>SUMIFS('Raw Data'!I$3:I$641,'Raw Data'!$B$3:$B$641,$B232,'Raw Data'!$D$3:$D$641,$E232)</f>
        <v>0</v>
      </c>
      <c r="J232" s="10">
        <f t="shared" si="12"/>
        <v>11373.41</v>
      </c>
      <c r="K232" s="11">
        <f t="shared" si="13"/>
        <v>3726.59</v>
      </c>
      <c r="L232" s="10">
        <f t="shared" si="14"/>
        <v>8808.3333333333321</v>
      </c>
      <c r="M232" s="11">
        <f t="shared" si="15"/>
        <v>-2565.0766666666677</v>
      </c>
      <c r="N232" s="43">
        <v>1</v>
      </c>
      <c r="O232" s="12">
        <v>2650</v>
      </c>
      <c r="P232" s="13">
        <v>0</v>
      </c>
      <c r="Q232" s="43">
        <v>0</v>
      </c>
      <c r="R232" s="43">
        <v>0</v>
      </c>
      <c r="S232" s="13">
        <v>0</v>
      </c>
      <c r="T232" s="42" t="s">
        <v>13</v>
      </c>
      <c r="U232" s="2">
        <v>600</v>
      </c>
      <c r="V232"/>
      <c r="W232"/>
    </row>
    <row r="233" spans="1:24" ht="13.15" customHeight="1" x14ac:dyDescent="0.25">
      <c r="A233" s="2">
        <v>2022</v>
      </c>
      <c r="B233" s="14" t="s">
        <v>580</v>
      </c>
      <c r="C233" s="2" t="s">
        <v>1021</v>
      </c>
      <c r="D233" s="2" t="s">
        <v>781</v>
      </c>
      <c r="E233" s="2" t="s">
        <v>400</v>
      </c>
      <c r="F233" s="2" t="s">
        <v>401</v>
      </c>
      <c r="G233" s="9">
        <f>SUMIFS('Raw Data'!G$3:G$641,'Raw Data'!$B$3:$B$641,$B233,'Raw Data'!$D$3:$D$641,$E233)</f>
        <v>0</v>
      </c>
      <c r="H233" s="9">
        <f>SUMIFS('Raw Data'!H$3:H$641,'Raw Data'!$B$3:$B$641,$B233,'Raw Data'!$D$3:$D$641,$E233)</f>
        <v>0</v>
      </c>
      <c r="I233" s="9">
        <f>SUMIFS('Raw Data'!I$3:I$641,'Raw Data'!$B$3:$B$641,$B233,'Raw Data'!$D$3:$D$641,$E233)</f>
        <v>0</v>
      </c>
      <c r="J233" s="10">
        <f t="shared" si="12"/>
        <v>0</v>
      </c>
      <c r="K233" s="11">
        <f t="shared" si="13"/>
        <v>0</v>
      </c>
      <c r="L233" s="10">
        <f t="shared" si="14"/>
        <v>0</v>
      </c>
      <c r="M233" s="11">
        <f t="shared" si="15"/>
        <v>0</v>
      </c>
      <c r="N233" s="43">
        <v>1</v>
      </c>
      <c r="O233" s="12">
        <v>2650</v>
      </c>
      <c r="P233" s="13">
        <v>0</v>
      </c>
      <c r="Q233" s="43">
        <v>0</v>
      </c>
      <c r="R233" s="43">
        <v>0</v>
      </c>
      <c r="S233" s="13">
        <v>0</v>
      </c>
      <c r="T233" s="42" t="s">
        <v>400</v>
      </c>
      <c r="U233" s="2">
        <v>600</v>
      </c>
      <c r="W233"/>
    </row>
    <row r="234" spans="1:24" ht="13.15" customHeight="1" x14ac:dyDescent="0.25">
      <c r="A234" s="2">
        <v>2022</v>
      </c>
      <c r="B234" s="14" t="s">
        <v>580</v>
      </c>
      <c r="C234" s="2" t="s">
        <v>1021</v>
      </c>
      <c r="D234" s="2" t="s">
        <v>581</v>
      </c>
      <c r="E234" s="2" t="s">
        <v>100</v>
      </c>
      <c r="F234" s="2" t="s">
        <v>101</v>
      </c>
      <c r="G234" s="9">
        <f>SUMIFS('Raw Data'!G$3:G$641,'Raw Data'!$B$3:$B$641,$B234,'Raw Data'!$D$3:$D$641,$E234)</f>
        <v>40000</v>
      </c>
      <c r="H234" s="9">
        <f>SUMIFS('Raw Data'!H$3:H$641,'Raw Data'!$B$3:$B$641,$B234,'Raw Data'!$D$3:$D$641,$E234)</f>
        <v>0</v>
      </c>
      <c r="I234" s="9">
        <f>SUMIFS('Raw Data'!I$3:I$641,'Raw Data'!$B$3:$B$641,$B234,'Raw Data'!$D$3:$D$641,$E234)</f>
        <v>0</v>
      </c>
      <c r="J234" s="10">
        <f t="shared" si="12"/>
        <v>0</v>
      </c>
      <c r="K234" s="11">
        <f t="shared" si="13"/>
        <v>40000</v>
      </c>
      <c r="L234" s="10">
        <f t="shared" si="14"/>
        <v>23333.333333333336</v>
      </c>
      <c r="M234" s="11">
        <f t="shared" si="15"/>
        <v>23333.333333333336</v>
      </c>
      <c r="N234" s="43">
        <v>1</v>
      </c>
      <c r="O234" s="12">
        <v>2650</v>
      </c>
      <c r="P234" s="13">
        <v>0</v>
      </c>
      <c r="Q234" s="43">
        <v>0</v>
      </c>
      <c r="R234" s="43">
        <v>0</v>
      </c>
      <c r="S234" s="13">
        <v>0</v>
      </c>
      <c r="T234" s="42" t="s">
        <v>100</v>
      </c>
      <c r="U234" s="2">
        <v>700</v>
      </c>
      <c r="W234"/>
    </row>
    <row r="235" spans="1:24" ht="13.15" customHeight="1" x14ac:dyDescent="0.25">
      <c r="A235" s="2">
        <v>2022</v>
      </c>
      <c r="B235" s="44" t="s">
        <v>584</v>
      </c>
      <c r="C235" s="2" t="s">
        <v>1021</v>
      </c>
      <c r="D235" s="44" t="s">
        <v>581</v>
      </c>
      <c r="E235" s="44" t="s">
        <v>13</v>
      </c>
      <c r="F235" s="44" t="s">
        <v>14</v>
      </c>
      <c r="G235" s="9">
        <f>SUMIFS('Raw Data'!G$3:G$641,'Raw Data'!$B$3:$B$641,$B235,'Raw Data'!$D$3:$D$641,$E235)</f>
        <v>500</v>
      </c>
      <c r="H235" s="9">
        <f>SUMIFS('Raw Data'!H$3:H$641,'Raw Data'!$B$3:$B$641,$B235,'Raw Data'!$D$3:$D$641,$E235)</f>
        <v>0</v>
      </c>
      <c r="I235" s="9">
        <f>SUMIFS('Raw Data'!I$3:I$641,'Raw Data'!$B$3:$B$641,$B235,'Raw Data'!$D$3:$D$641,$E235)</f>
        <v>0</v>
      </c>
      <c r="J235" s="10">
        <f t="shared" si="12"/>
        <v>0</v>
      </c>
      <c r="K235" s="11">
        <f t="shared" si="13"/>
        <v>500</v>
      </c>
      <c r="L235" s="10">
        <f t="shared" si="14"/>
        <v>291.66666666666663</v>
      </c>
      <c r="M235" s="11">
        <f t="shared" si="15"/>
        <v>291.66666666666663</v>
      </c>
      <c r="N235" s="43">
        <v>1</v>
      </c>
      <c r="O235" s="2">
        <v>2650</v>
      </c>
      <c r="P235" s="13">
        <v>0</v>
      </c>
      <c r="Q235" s="46">
        <v>0</v>
      </c>
      <c r="R235" s="46">
        <v>42</v>
      </c>
      <c r="S235" s="13">
        <v>0</v>
      </c>
      <c r="T235" s="42" t="s">
        <v>13</v>
      </c>
      <c r="U235" s="2">
        <v>600</v>
      </c>
      <c r="V235" s="16"/>
      <c r="W235"/>
    </row>
    <row r="236" spans="1:24" customFormat="1" ht="13.35" customHeight="1" x14ac:dyDescent="0.25">
      <c r="A236" s="2">
        <v>2022</v>
      </c>
      <c r="B236" s="44" t="s">
        <v>584</v>
      </c>
      <c r="C236" s="44" t="s">
        <v>1021</v>
      </c>
      <c r="D236" s="44" t="s">
        <v>581</v>
      </c>
      <c r="E236" s="44" t="s">
        <v>400</v>
      </c>
      <c r="F236" s="44" t="s">
        <v>401</v>
      </c>
      <c r="G236" s="9">
        <f>SUMIFS('Raw Data'!G$3:G$641,'Raw Data'!$B$3:$B$641,$B236,'Raw Data'!$D$3:$D$641,$E236)</f>
        <v>0</v>
      </c>
      <c r="H236" s="9">
        <f>SUMIFS('Raw Data'!H$3:H$641,'Raw Data'!$B$3:$B$641,$B236,'Raw Data'!$D$3:$D$641,$E236)</f>
        <v>0</v>
      </c>
      <c r="I236" s="9">
        <f>SUMIFS('Raw Data'!I$3:I$641,'Raw Data'!$B$3:$B$641,$B236,'Raw Data'!$D$3:$D$641,$E236)</f>
        <v>0</v>
      </c>
      <c r="J236" s="10">
        <f t="shared" si="12"/>
        <v>0</v>
      </c>
      <c r="K236" s="11">
        <f t="shared" si="13"/>
        <v>0</v>
      </c>
      <c r="L236" s="10">
        <f t="shared" si="14"/>
        <v>0</v>
      </c>
      <c r="M236" s="11">
        <f t="shared" si="15"/>
        <v>0</v>
      </c>
      <c r="N236" s="43">
        <v>1</v>
      </c>
      <c r="O236" s="12">
        <v>2650</v>
      </c>
      <c r="P236" s="13">
        <v>0</v>
      </c>
      <c r="Q236" s="43">
        <v>0</v>
      </c>
      <c r="R236" s="43">
        <v>42</v>
      </c>
      <c r="S236" s="13">
        <v>0</v>
      </c>
      <c r="T236" s="42" t="s">
        <v>400</v>
      </c>
      <c r="U236" s="2">
        <v>600</v>
      </c>
      <c r="X236" s="6"/>
    </row>
    <row r="237" spans="1:24" ht="13.15" customHeight="1" x14ac:dyDescent="0.25">
      <c r="A237" s="2">
        <v>2022</v>
      </c>
      <c r="B237" s="44" t="s">
        <v>944</v>
      </c>
      <c r="C237" s="44" t="s">
        <v>1021</v>
      </c>
      <c r="D237" s="44" t="s">
        <v>581</v>
      </c>
      <c r="E237" s="44" t="s">
        <v>13</v>
      </c>
      <c r="F237" s="44" t="s">
        <v>14</v>
      </c>
      <c r="G237" s="9">
        <f>SUMIFS('Raw Data'!G$3:G$641,'Raw Data'!$B$3:$B$641,$B237,'Raw Data'!$D$3:$D$641,$E237)</f>
        <v>0</v>
      </c>
      <c r="H237" s="9">
        <f>SUMIFS('Raw Data'!H$3:H$641,'Raw Data'!$B$3:$B$641,$B237,'Raw Data'!$D$3:$D$641,$E237)</f>
        <v>58.49</v>
      </c>
      <c r="I237" s="9">
        <f>SUMIFS('Raw Data'!I$3:I$641,'Raw Data'!$B$3:$B$641,$B237,'Raw Data'!$D$3:$D$641,$E237)</f>
        <v>0</v>
      </c>
      <c r="J237" s="10">
        <f t="shared" si="12"/>
        <v>58.49</v>
      </c>
      <c r="K237" s="11">
        <f t="shared" si="13"/>
        <v>-58.49</v>
      </c>
      <c r="L237" s="10">
        <f t="shared" si="14"/>
        <v>0</v>
      </c>
      <c r="M237" s="11">
        <f t="shared" si="15"/>
        <v>-58.49</v>
      </c>
      <c r="N237" s="43">
        <v>1</v>
      </c>
      <c r="O237" s="12">
        <v>2650</v>
      </c>
      <c r="P237" s="13">
        <v>0</v>
      </c>
      <c r="Q237" s="43">
        <v>11</v>
      </c>
      <c r="R237" s="43">
        <v>10</v>
      </c>
      <c r="S237" s="13">
        <v>0</v>
      </c>
      <c r="T237" s="44" t="s">
        <v>13</v>
      </c>
      <c r="U237" s="2">
        <v>600</v>
      </c>
      <c r="W237"/>
    </row>
    <row r="238" spans="1:24" ht="13.15" customHeight="1" x14ac:dyDescent="0.25">
      <c r="A238" s="2">
        <v>2022</v>
      </c>
      <c r="B238" s="14" t="s">
        <v>585</v>
      </c>
      <c r="C238" s="2" t="s">
        <v>1021</v>
      </c>
      <c r="D238" s="2" t="s">
        <v>581</v>
      </c>
      <c r="E238" s="2" t="s">
        <v>582</v>
      </c>
      <c r="F238" s="2" t="s">
        <v>583</v>
      </c>
      <c r="G238" s="9">
        <f>SUMIFS('Raw Data'!G$3:G$641,'Raw Data'!$B$3:$B$641,$B238,'Raw Data'!$D$3:$D$641,$E238)</f>
        <v>500</v>
      </c>
      <c r="H238" s="9">
        <f>SUMIFS('Raw Data'!H$3:H$641,'Raw Data'!$B$3:$B$641,$B238,'Raw Data'!$D$3:$D$641,$E238)</f>
        <v>0</v>
      </c>
      <c r="I238" s="9">
        <f>SUMIFS('Raw Data'!I$3:I$641,'Raw Data'!$B$3:$B$641,$B238,'Raw Data'!$D$3:$D$641,$E238)</f>
        <v>0</v>
      </c>
      <c r="J238" s="10">
        <f t="shared" si="12"/>
        <v>0</v>
      </c>
      <c r="K238" s="11">
        <f t="shared" si="13"/>
        <v>500</v>
      </c>
      <c r="L238" s="10">
        <f t="shared" si="14"/>
        <v>291.66666666666663</v>
      </c>
      <c r="M238" s="11">
        <f t="shared" si="15"/>
        <v>291.66666666666663</v>
      </c>
      <c r="N238" s="43">
        <v>1</v>
      </c>
      <c r="O238" s="12">
        <v>2650</v>
      </c>
      <c r="P238" s="13">
        <v>0</v>
      </c>
      <c r="Q238" s="43">
        <v>21</v>
      </c>
      <c r="R238" s="43">
        <v>1</v>
      </c>
      <c r="S238" s="13">
        <v>0</v>
      </c>
      <c r="T238" s="42" t="s">
        <v>582</v>
      </c>
      <c r="U238" s="2">
        <v>400</v>
      </c>
      <c r="W238"/>
    </row>
    <row r="239" spans="1:24" ht="13.15" customHeight="1" x14ac:dyDescent="0.25">
      <c r="A239" s="2">
        <v>2022</v>
      </c>
      <c r="B239" s="44" t="s">
        <v>585</v>
      </c>
      <c r="C239" s="2" t="s">
        <v>1021</v>
      </c>
      <c r="D239" s="44" t="s">
        <v>581</v>
      </c>
      <c r="E239" s="44" t="s">
        <v>13</v>
      </c>
      <c r="F239" s="44" t="s">
        <v>14</v>
      </c>
      <c r="G239" s="9">
        <f>SUMIFS('Raw Data'!G$3:G$641,'Raw Data'!$B$3:$B$641,$B239,'Raw Data'!$D$3:$D$641,$E239)</f>
        <v>0</v>
      </c>
      <c r="H239" s="9">
        <f>SUMIFS('Raw Data'!H$3:H$641,'Raw Data'!$B$3:$B$641,$B239,'Raw Data'!$D$3:$D$641,$E239)</f>
        <v>0</v>
      </c>
      <c r="I239" s="9">
        <f>SUMIFS('Raw Data'!I$3:I$641,'Raw Data'!$B$3:$B$641,$B239,'Raw Data'!$D$3:$D$641,$E239)</f>
        <v>0</v>
      </c>
      <c r="J239" s="10">
        <f t="shared" si="12"/>
        <v>0</v>
      </c>
      <c r="K239" s="11">
        <f t="shared" si="13"/>
        <v>0</v>
      </c>
      <c r="L239" s="10">
        <f t="shared" si="14"/>
        <v>0</v>
      </c>
      <c r="M239" s="11">
        <f t="shared" si="15"/>
        <v>0</v>
      </c>
      <c r="N239" s="43">
        <v>1</v>
      </c>
      <c r="O239" s="12">
        <v>2650</v>
      </c>
      <c r="P239" s="13">
        <v>0</v>
      </c>
      <c r="Q239" s="43">
        <v>21</v>
      </c>
      <c r="R239" s="43">
        <v>1</v>
      </c>
      <c r="S239" s="13">
        <v>0</v>
      </c>
      <c r="T239" s="44" t="s">
        <v>13</v>
      </c>
      <c r="U239" s="2">
        <v>600</v>
      </c>
      <c r="W239"/>
    </row>
    <row r="240" spans="1:24" ht="13.15" customHeight="1" x14ac:dyDescent="0.25">
      <c r="A240" s="2">
        <v>2022</v>
      </c>
      <c r="B240" s="44" t="s">
        <v>586</v>
      </c>
      <c r="C240" s="2" t="s">
        <v>1021</v>
      </c>
      <c r="D240" s="44" t="s">
        <v>581</v>
      </c>
      <c r="E240" s="44" t="s">
        <v>582</v>
      </c>
      <c r="F240" s="44" t="s">
        <v>583</v>
      </c>
      <c r="G240" s="9">
        <f>SUMIFS('Raw Data'!G$3:G$641,'Raw Data'!$B$3:$B$641,$B240,'Raw Data'!$D$3:$D$641,$E240)</f>
        <v>500</v>
      </c>
      <c r="H240" s="9">
        <f>SUMIFS('Raw Data'!H$3:H$641,'Raw Data'!$B$3:$B$641,$B240,'Raw Data'!$D$3:$D$641,$E240)</f>
        <v>0</v>
      </c>
      <c r="I240" s="9">
        <f>SUMIFS('Raw Data'!I$3:I$641,'Raw Data'!$B$3:$B$641,$B240,'Raw Data'!$D$3:$D$641,$E240)</f>
        <v>0</v>
      </c>
      <c r="J240" s="10">
        <f t="shared" si="12"/>
        <v>0</v>
      </c>
      <c r="K240" s="11">
        <f t="shared" si="13"/>
        <v>500</v>
      </c>
      <c r="L240" s="10">
        <f t="shared" si="14"/>
        <v>291.66666666666663</v>
      </c>
      <c r="M240" s="11">
        <f t="shared" si="15"/>
        <v>291.66666666666663</v>
      </c>
      <c r="N240" s="43">
        <v>1</v>
      </c>
      <c r="O240" s="12">
        <v>2650</v>
      </c>
      <c r="P240" s="13">
        <v>0</v>
      </c>
      <c r="Q240" s="43">
        <v>21</v>
      </c>
      <c r="R240" s="43">
        <v>2</v>
      </c>
      <c r="S240" s="13">
        <v>0</v>
      </c>
      <c r="T240" s="42" t="s">
        <v>582</v>
      </c>
      <c r="U240" s="2">
        <v>400</v>
      </c>
      <c r="V240" s="15"/>
      <c r="W240"/>
    </row>
    <row r="241" spans="1:23" ht="13.15" customHeight="1" x14ac:dyDescent="0.25">
      <c r="A241" s="2">
        <v>2022</v>
      </c>
      <c r="B241" s="44" t="s">
        <v>586</v>
      </c>
      <c r="C241" s="2" t="s">
        <v>1021</v>
      </c>
      <c r="D241" s="44" t="s">
        <v>581</v>
      </c>
      <c r="E241" s="44" t="s">
        <v>13</v>
      </c>
      <c r="F241" s="44" t="s">
        <v>14</v>
      </c>
      <c r="G241" s="9">
        <f>SUMIFS('Raw Data'!G$3:G$641,'Raw Data'!$B$3:$B$641,$B241,'Raw Data'!$D$3:$D$641,$E241)</f>
        <v>0</v>
      </c>
      <c r="H241" s="9">
        <f>SUMIFS('Raw Data'!H$3:H$641,'Raw Data'!$B$3:$B$641,$B241,'Raw Data'!$D$3:$D$641,$E241)</f>
        <v>1245.19</v>
      </c>
      <c r="I241" s="9">
        <f>SUMIFS('Raw Data'!I$3:I$641,'Raw Data'!$B$3:$B$641,$B241,'Raw Data'!$D$3:$D$641,$E241)</f>
        <v>0</v>
      </c>
      <c r="J241" s="10">
        <f t="shared" si="12"/>
        <v>1245.19</v>
      </c>
      <c r="K241" s="11">
        <f t="shared" si="13"/>
        <v>-1245.19</v>
      </c>
      <c r="L241" s="10">
        <f t="shared" si="14"/>
        <v>0</v>
      </c>
      <c r="M241" s="11">
        <f t="shared" si="15"/>
        <v>-1245.19</v>
      </c>
      <c r="N241" s="43">
        <v>1</v>
      </c>
      <c r="O241" s="12">
        <v>2650</v>
      </c>
      <c r="P241" s="13">
        <v>0</v>
      </c>
      <c r="Q241" s="43">
        <v>21</v>
      </c>
      <c r="R241" s="43">
        <v>2</v>
      </c>
      <c r="S241" s="13">
        <v>0</v>
      </c>
      <c r="T241" s="42" t="s">
        <v>13</v>
      </c>
      <c r="U241" s="2">
        <v>600</v>
      </c>
      <c r="W241"/>
    </row>
    <row r="242" spans="1:23" ht="13.15" customHeight="1" x14ac:dyDescent="0.25">
      <c r="A242" s="2">
        <v>2022</v>
      </c>
      <c r="B242" s="44" t="s">
        <v>917</v>
      </c>
      <c r="C242" s="2" t="s">
        <v>1021</v>
      </c>
      <c r="D242" s="44" t="s">
        <v>581</v>
      </c>
      <c r="E242" s="44" t="s">
        <v>35</v>
      </c>
      <c r="F242" s="44" t="s">
        <v>36</v>
      </c>
      <c r="G242" s="9">
        <f>SUMIFS('Raw Data'!G$3:G$641,'Raw Data'!$B$3:$B$641,$B242,'Raw Data'!$D$3:$D$641,$E242)</f>
        <v>0</v>
      </c>
      <c r="H242" s="9">
        <f>SUMIFS('Raw Data'!H$3:H$641,'Raw Data'!$B$3:$B$641,$B242,'Raw Data'!$D$3:$D$641,$E242)</f>
        <v>0</v>
      </c>
      <c r="I242" s="9">
        <f>SUMIFS('Raw Data'!I$3:I$641,'Raw Data'!$B$3:$B$641,$B242,'Raw Data'!$D$3:$D$641,$E242)</f>
        <v>0</v>
      </c>
      <c r="J242" s="10">
        <f t="shared" si="12"/>
        <v>0</v>
      </c>
      <c r="K242" s="11">
        <f t="shared" si="13"/>
        <v>0</v>
      </c>
      <c r="L242" s="10">
        <f t="shared" si="14"/>
        <v>0</v>
      </c>
      <c r="M242" s="11">
        <f t="shared" si="15"/>
        <v>0</v>
      </c>
      <c r="N242" s="43">
        <v>1</v>
      </c>
      <c r="O242" s="12">
        <v>2650</v>
      </c>
      <c r="P242" s="13">
        <v>0</v>
      </c>
      <c r="Q242" s="43">
        <v>21</v>
      </c>
      <c r="R242" s="43">
        <v>5</v>
      </c>
      <c r="S242" s="13">
        <v>0</v>
      </c>
      <c r="T242" s="42">
        <v>432</v>
      </c>
      <c r="U242" s="2">
        <v>400</v>
      </c>
      <c r="W242"/>
    </row>
    <row r="243" spans="1:23" ht="13.15" customHeight="1" x14ac:dyDescent="0.25">
      <c r="A243" s="2">
        <v>2022</v>
      </c>
      <c r="B243" s="44" t="s">
        <v>926</v>
      </c>
      <c r="C243" s="2" t="s">
        <v>1021</v>
      </c>
      <c r="D243" s="44" t="s">
        <v>581</v>
      </c>
      <c r="E243" s="44" t="s">
        <v>13</v>
      </c>
      <c r="F243" s="44" t="s">
        <v>14</v>
      </c>
      <c r="G243" s="9">
        <f>SUMIFS('Raw Data'!G$3:G$641,'Raw Data'!$B$3:$B$641,$B243,'Raw Data'!$D$3:$D$641,$E243)</f>
        <v>0</v>
      </c>
      <c r="H243" s="9">
        <f>SUMIFS('Raw Data'!H$3:H$641,'Raw Data'!$B$3:$B$641,$B243,'Raw Data'!$D$3:$D$641,$E243)</f>
        <v>0</v>
      </c>
      <c r="I243" s="9">
        <f>SUMIFS('Raw Data'!I$3:I$641,'Raw Data'!$B$3:$B$641,$B243,'Raw Data'!$D$3:$D$641,$E243)</f>
        <v>0</v>
      </c>
      <c r="J243" s="10">
        <f t="shared" si="12"/>
        <v>0</v>
      </c>
      <c r="K243" s="11">
        <f t="shared" si="13"/>
        <v>0</v>
      </c>
      <c r="L243" s="10">
        <f t="shared" si="14"/>
        <v>0</v>
      </c>
      <c r="M243" s="11">
        <f t="shared" si="15"/>
        <v>0</v>
      </c>
      <c r="N243" s="43">
        <v>1</v>
      </c>
      <c r="O243" s="12">
        <v>2650</v>
      </c>
      <c r="P243" s="13">
        <v>0</v>
      </c>
      <c r="Q243" s="43">
        <v>21</v>
      </c>
      <c r="R243" s="43">
        <v>6</v>
      </c>
      <c r="S243" s="13">
        <v>0</v>
      </c>
      <c r="T243" s="42" t="s">
        <v>13</v>
      </c>
      <c r="U243" s="2">
        <v>600</v>
      </c>
      <c r="W243"/>
    </row>
    <row r="244" spans="1:23" ht="13.15" customHeight="1" x14ac:dyDescent="0.25">
      <c r="A244" s="2">
        <v>2022</v>
      </c>
      <c r="B244" s="44" t="s">
        <v>910</v>
      </c>
      <c r="C244" s="2" t="s">
        <v>1021</v>
      </c>
      <c r="D244" s="44" t="s">
        <v>911</v>
      </c>
      <c r="E244" s="44" t="s">
        <v>819</v>
      </c>
      <c r="F244" s="44" t="s">
        <v>820</v>
      </c>
      <c r="G244" s="9">
        <f>SUMIFS('Raw Data'!G$3:G$641,'Raw Data'!$B$3:$B$641,$B244,'Raw Data'!$D$3:$D$641,$E244)</f>
        <v>0</v>
      </c>
      <c r="H244" s="9">
        <f>SUMIFS('Raw Data'!H$3:H$641,'Raw Data'!$B$3:$B$641,$B244,'Raw Data'!$D$3:$D$641,$E244)</f>
        <v>0</v>
      </c>
      <c r="I244" s="9">
        <f>SUMIFS('Raw Data'!I$3:I$641,'Raw Data'!$B$3:$B$641,$B244,'Raw Data'!$D$3:$D$641,$E244)</f>
        <v>0</v>
      </c>
      <c r="J244" s="10">
        <f t="shared" si="12"/>
        <v>0</v>
      </c>
      <c r="K244" s="11">
        <f t="shared" si="13"/>
        <v>0</v>
      </c>
      <c r="L244" s="10">
        <f t="shared" si="14"/>
        <v>0</v>
      </c>
      <c r="M244" s="11">
        <f t="shared" si="15"/>
        <v>0</v>
      </c>
      <c r="N244" s="43">
        <v>1</v>
      </c>
      <c r="O244" s="12">
        <v>2650</v>
      </c>
      <c r="P244" s="13">
        <v>0</v>
      </c>
      <c r="Q244" s="43">
        <v>24</v>
      </c>
      <c r="R244" s="43">
        <v>7</v>
      </c>
      <c r="S244" s="13">
        <v>0</v>
      </c>
      <c r="T244" s="42">
        <v>444</v>
      </c>
      <c r="U244" s="2">
        <v>400</v>
      </c>
      <c r="W244"/>
    </row>
    <row r="245" spans="1:23" ht="13.15" customHeight="1" x14ac:dyDescent="0.25">
      <c r="A245" s="2">
        <v>2022</v>
      </c>
      <c r="B245" s="14" t="s">
        <v>587</v>
      </c>
      <c r="C245" s="2" t="s">
        <v>1021</v>
      </c>
      <c r="D245" s="2" t="s">
        <v>588</v>
      </c>
      <c r="E245" s="2" t="s">
        <v>505</v>
      </c>
      <c r="F245" s="2" t="s">
        <v>506</v>
      </c>
      <c r="G245" s="9">
        <f>SUMIFS('Raw Data'!G$3:G$641,'Raw Data'!$B$3:$B$641,$B245,'Raw Data'!$D$3:$D$641,$E245)</f>
        <v>127000</v>
      </c>
      <c r="H245" s="9">
        <f>SUMIFS('Raw Data'!H$3:H$641,'Raw Data'!$B$3:$B$641,$B245,'Raw Data'!$D$3:$D$641,$E245)</f>
        <v>32972.5</v>
      </c>
      <c r="I245" s="9">
        <f>SUMIFS('Raw Data'!I$3:I$641,'Raw Data'!$B$3:$B$641,$B245,'Raw Data'!$D$3:$D$641,$E245)</f>
        <v>0</v>
      </c>
      <c r="J245" s="10">
        <f t="shared" si="12"/>
        <v>32972.5</v>
      </c>
      <c r="K245" s="11">
        <f t="shared" si="13"/>
        <v>94027.5</v>
      </c>
      <c r="L245" s="10">
        <f t="shared" si="14"/>
        <v>74083.333333333343</v>
      </c>
      <c r="M245" s="11">
        <f t="shared" si="15"/>
        <v>41110.833333333343</v>
      </c>
      <c r="N245" s="43">
        <v>1</v>
      </c>
      <c r="O245" s="12">
        <v>2660</v>
      </c>
      <c r="P245" s="13">
        <v>0</v>
      </c>
      <c r="Q245" s="43">
        <v>0</v>
      </c>
      <c r="R245" s="43">
        <v>0</v>
      </c>
      <c r="S245" s="13">
        <v>0</v>
      </c>
      <c r="T245" s="42" t="s">
        <v>505</v>
      </c>
      <c r="U245" s="2">
        <v>300</v>
      </c>
      <c r="V245" s="15"/>
      <c r="W245"/>
    </row>
    <row r="246" spans="1:23" ht="13.15" customHeight="1" x14ac:dyDescent="0.25">
      <c r="A246" s="2">
        <v>2022</v>
      </c>
      <c r="B246" s="44" t="s">
        <v>587</v>
      </c>
      <c r="C246" s="44" t="s">
        <v>1021</v>
      </c>
      <c r="D246" s="44" t="s">
        <v>588</v>
      </c>
      <c r="E246" s="44" t="s">
        <v>345</v>
      </c>
      <c r="F246" s="44" t="s">
        <v>346</v>
      </c>
      <c r="G246" s="9">
        <f>SUMIFS('Raw Data'!G$3:G$641,'Raw Data'!$B$3:$B$641,$B246,'Raw Data'!$D$3:$D$641,$E246)</f>
        <v>0</v>
      </c>
      <c r="H246" s="9">
        <f>SUMIFS('Raw Data'!H$3:H$641,'Raw Data'!$B$3:$B$641,$B246,'Raw Data'!$D$3:$D$641,$E246)</f>
        <v>0</v>
      </c>
      <c r="I246" s="9">
        <f>SUMIFS('Raw Data'!I$3:I$641,'Raw Data'!$B$3:$B$641,$B246,'Raw Data'!$D$3:$D$641,$E246)</f>
        <v>0</v>
      </c>
      <c r="J246" s="10">
        <f t="shared" si="12"/>
        <v>0</v>
      </c>
      <c r="K246" s="11">
        <f t="shared" si="13"/>
        <v>0</v>
      </c>
      <c r="L246" s="10">
        <f t="shared" si="14"/>
        <v>0</v>
      </c>
      <c r="M246" s="11">
        <f t="shared" si="15"/>
        <v>0</v>
      </c>
      <c r="N246" s="46">
        <v>1</v>
      </c>
      <c r="O246" s="2">
        <v>2660</v>
      </c>
      <c r="P246" s="47">
        <v>0</v>
      </c>
      <c r="Q246" s="46">
        <v>0</v>
      </c>
      <c r="R246" s="46">
        <v>0</v>
      </c>
      <c r="S246" s="47">
        <v>0</v>
      </c>
      <c r="T246" s="42">
        <v>360</v>
      </c>
      <c r="U246" s="2">
        <v>300</v>
      </c>
      <c r="W246"/>
    </row>
    <row r="247" spans="1:23" ht="13.15" customHeight="1" x14ac:dyDescent="0.25">
      <c r="A247" s="2">
        <v>2022</v>
      </c>
      <c r="B247" s="14" t="s">
        <v>587</v>
      </c>
      <c r="C247" s="2" t="s">
        <v>1021</v>
      </c>
      <c r="D247" s="2" t="s">
        <v>588</v>
      </c>
      <c r="E247" s="2" t="s">
        <v>35</v>
      </c>
      <c r="F247" s="2" t="s">
        <v>36</v>
      </c>
      <c r="G247" s="9">
        <f>SUMIFS('Raw Data'!G$3:G$641,'Raw Data'!$B$3:$B$641,$B247,'Raw Data'!$D$3:$D$641,$E247)</f>
        <v>12000</v>
      </c>
      <c r="H247" s="9">
        <f>SUMIFS('Raw Data'!H$3:H$641,'Raw Data'!$B$3:$B$641,$B247,'Raw Data'!$D$3:$D$641,$E247)</f>
        <v>0</v>
      </c>
      <c r="I247" s="9">
        <f>SUMIFS('Raw Data'!I$3:I$641,'Raw Data'!$B$3:$B$641,$B247,'Raw Data'!$D$3:$D$641,$E247)</f>
        <v>0</v>
      </c>
      <c r="J247" s="10">
        <f t="shared" si="12"/>
        <v>0</v>
      </c>
      <c r="K247" s="11">
        <f t="shared" si="13"/>
        <v>12000</v>
      </c>
      <c r="L247" s="10">
        <f t="shared" si="14"/>
        <v>7000</v>
      </c>
      <c r="M247" s="11">
        <f t="shared" si="15"/>
        <v>7000</v>
      </c>
      <c r="N247" s="43">
        <v>1</v>
      </c>
      <c r="O247" s="12">
        <v>2660</v>
      </c>
      <c r="P247" s="13">
        <v>0</v>
      </c>
      <c r="Q247" s="43">
        <v>0</v>
      </c>
      <c r="R247" s="43">
        <v>0</v>
      </c>
      <c r="S247" s="13">
        <v>0</v>
      </c>
      <c r="T247" s="42" t="s">
        <v>35</v>
      </c>
      <c r="U247" s="2">
        <v>400</v>
      </c>
      <c r="W247"/>
    </row>
    <row r="248" spans="1:23" ht="13.15" customHeight="1" x14ac:dyDescent="0.25">
      <c r="A248" s="2">
        <v>2022</v>
      </c>
      <c r="B248" s="44" t="s">
        <v>587</v>
      </c>
      <c r="C248" s="44" t="s">
        <v>1021</v>
      </c>
      <c r="D248" s="44" t="s">
        <v>588</v>
      </c>
      <c r="E248" s="44" t="s">
        <v>19</v>
      </c>
      <c r="F248" s="44" t="s">
        <v>20</v>
      </c>
      <c r="G248" s="9">
        <f>SUMIFS('Raw Data'!G$3:G$641,'Raw Data'!$B$3:$B$641,$B248,'Raw Data'!$D$3:$D$641,$E248)</f>
        <v>1000</v>
      </c>
      <c r="H248" s="9">
        <f>SUMIFS('Raw Data'!H$3:H$641,'Raw Data'!$B$3:$B$641,$B248,'Raw Data'!$D$3:$D$641,$E248)</f>
        <v>0</v>
      </c>
      <c r="I248" s="9">
        <f>SUMIFS('Raw Data'!I$3:I$641,'Raw Data'!$B$3:$B$641,$B248,'Raw Data'!$D$3:$D$641,$E248)</f>
        <v>0</v>
      </c>
      <c r="J248" s="10">
        <f t="shared" si="12"/>
        <v>0</v>
      </c>
      <c r="K248" s="11">
        <f t="shared" si="13"/>
        <v>1000</v>
      </c>
      <c r="L248" s="10">
        <f t="shared" si="14"/>
        <v>583.33333333333326</v>
      </c>
      <c r="M248" s="11">
        <f t="shared" si="15"/>
        <v>583.33333333333326</v>
      </c>
      <c r="N248" s="43">
        <v>1</v>
      </c>
      <c r="O248" s="12">
        <v>2660</v>
      </c>
      <c r="P248" s="13">
        <v>0</v>
      </c>
      <c r="Q248" s="43">
        <v>0</v>
      </c>
      <c r="R248" s="43">
        <v>0</v>
      </c>
      <c r="S248" s="13">
        <v>0</v>
      </c>
      <c r="T248" s="42" t="s">
        <v>19</v>
      </c>
      <c r="U248" s="2">
        <v>500</v>
      </c>
      <c r="V248"/>
      <c r="W248"/>
    </row>
    <row r="249" spans="1:23" ht="13.15" customHeight="1" x14ac:dyDescent="0.25">
      <c r="A249" s="2">
        <v>2022</v>
      </c>
      <c r="B249" s="44" t="s">
        <v>587</v>
      </c>
      <c r="C249" s="44" t="s">
        <v>1021</v>
      </c>
      <c r="D249" s="44" t="s">
        <v>588</v>
      </c>
      <c r="E249" s="44" t="s">
        <v>13</v>
      </c>
      <c r="F249" s="44" t="s">
        <v>14</v>
      </c>
      <c r="G249" s="9">
        <f>SUMIFS('Raw Data'!G$3:G$641,'Raw Data'!$B$3:$B$641,$B249,'Raw Data'!$D$3:$D$641,$E249)</f>
        <v>1800</v>
      </c>
      <c r="H249" s="9">
        <f>SUMIFS('Raw Data'!H$3:H$641,'Raw Data'!$B$3:$B$641,$B249,'Raw Data'!$D$3:$D$641,$E249)</f>
        <v>9413.8700000000008</v>
      </c>
      <c r="I249" s="9">
        <f>SUMIFS('Raw Data'!I$3:I$641,'Raw Data'!$B$3:$B$641,$B249,'Raw Data'!$D$3:$D$641,$E249)</f>
        <v>0</v>
      </c>
      <c r="J249" s="10">
        <f t="shared" si="12"/>
        <v>9413.8700000000008</v>
      </c>
      <c r="K249" s="11">
        <f t="shared" si="13"/>
        <v>-7613.8700000000008</v>
      </c>
      <c r="L249" s="10">
        <f t="shared" si="14"/>
        <v>1050</v>
      </c>
      <c r="M249" s="11">
        <f t="shared" si="15"/>
        <v>-8363.8700000000008</v>
      </c>
      <c r="N249" s="43">
        <v>1</v>
      </c>
      <c r="O249" s="12">
        <v>2660</v>
      </c>
      <c r="P249" s="13">
        <v>0</v>
      </c>
      <c r="Q249" s="43">
        <v>0</v>
      </c>
      <c r="R249" s="43">
        <v>0</v>
      </c>
      <c r="S249" s="13">
        <v>0</v>
      </c>
      <c r="T249" s="42">
        <v>610</v>
      </c>
      <c r="U249" s="2">
        <v>600</v>
      </c>
      <c r="W249"/>
    </row>
    <row r="250" spans="1:23" ht="13.15" customHeight="1" x14ac:dyDescent="0.25">
      <c r="A250" s="2">
        <v>2022</v>
      </c>
      <c r="B250" s="44" t="s">
        <v>589</v>
      </c>
      <c r="C250" s="2" t="s">
        <v>1021</v>
      </c>
      <c r="D250" s="44" t="s">
        <v>588</v>
      </c>
      <c r="E250" s="44" t="s">
        <v>505</v>
      </c>
      <c r="F250" s="44" t="s">
        <v>506</v>
      </c>
      <c r="G250" s="9">
        <f>SUMIFS('Raw Data'!G$3:G$641,'Raw Data'!$B$3:$B$641,$B250,'Raw Data'!$D$3:$D$641,$E250)</f>
        <v>17000</v>
      </c>
      <c r="H250" s="9">
        <f>SUMIFS('Raw Data'!H$3:H$641,'Raw Data'!$B$3:$B$641,$B250,'Raw Data'!$D$3:$D$641,$E250)</f>
        <v>6793</v>
      </c>
      <c r="I250" s="9">
        <f>SUMIFS('Raw Data'!I$3:I$641,'Raw Data'!$B$3:$B$641,$B250,'Raw Data'!$D$3:$D$641,$E250)</f>
        <v>0</v>
      </c>
      <c r="J250" s="10">
        <f t="shared" si="12"/>
        <v>6793</v>
      </c>
      <c r="K250" s="11">
        <f t="shared" si="13"/>
        <v>10207</v>
      </c>
      <c r="L250" s="10">
        <f t="shared" si="14"/>
        <v>9916.6666666666679</v>
      </c>
      <c r="M250" s="11">
        <f t="shared" si="15"/>
        <v>3123.6666666666679</v>
      </c>
      <c r="N250" s="46">
        <v>1</v>
      </c>
      <c r="O250" s="2">
        <v>2660</v>
      </c>
      <c r="P250" s="47">
        <v>0</v>
      </c>
      <c r="Q250" s="46">
        <v>0</v>
      </c>
      <c r="R250" s="46">
        <v>35</v>
      </c>
      <c r="S250" s="47">
        <v>0</v>
      </c>
      <c r="T250" s="44">
        <v>350</v>
      </c>
      <c r="U250" s="2">
        <v>300</v>
      </c>
      <c r="W250"/>
    </row>
    <row r="251" spans="1:23" ht="13.15" customHeight="1" x14ac:dyDescent="0.25">
      <c r="A251" s="2">
        <v>2022</v>
      </c>
      <c r="B251" s="44" t="s">
        <v>589</v>
      </c>
      <c r="C251" s="44" t="s">
        <v>1021</v>
      </c>
      <c r="D251" s="44" t="s">
        <v>588</v>
      </c>
      <c r="E251" s="44" t="s">
        <v>19</v>
      </c>
      <c r="F251" s="44" t="s">
        <v>20</v>
      </c>
      <c r="G251" s="9">
        <f>SUMIFS('Raw Data'!G$3:G$641,'Raw Data'!$B$3:$B$641,$B251,'Raw Data'!$D$3:$D$641,$E251)</f>
        <v>0</v>
      </c>
      <c r="H251" s="9">
        <f>SUMIFS('Raw Data'!H$3:H$641,'Raw Data'!$B$3:$B$641,$B251,'Raw Data'!$D$3:$D$641,$E251)</f>
        <v>181.1</v>
      </c>
      <c r="I251" s="9">
        <f>SUMIFS('Raw Data'!I$3:I$641,'Raw Data'!$B$3:$B$641,$B251,'Raw Data'!$D$3:$D$641,$E251)</f>
        <v>0</v>
      </c>
      <c r="J251" s="10">
        <f t="shared" si="12"/>
        <v>181.1</v>
      </c>
      <c r="K251" s="11">
        <f t="shared" si="13"/>
        <v>-181.1</v>
      </c>
      <c r="L251" s="10">
        <f t="shared" si="14"/>
        <v>0</v>
      </c>
      <c r="M251" s="11">
        <f t="shared" si="15"/>
        <v>-181.1</v>
      </c>
      <c r="N251" s="43">
        <v>1</v>
      </c>
      <c r="O251" s="12">
        <v>2660</v>
      </c>
      <c r="P251" s="13">
        <v>0</v>
      </c>
      <c r="Q251" s="43">
        <v>0</v>
      </c>
      <c r="R251" s="43">
        <v>35</v>
      </c>
      <c r="S251" s="13">
        <v>0</v>
      </c>
      <c r="T251" s="42">
        <v>580</v>
      </c>
      <c r="U251" s="2">
        <v>500</v>
      </c>
      <c r="V251" s="16"/>
      <c r="W251"/>
    </row>
    <row r="252" spans="1:23" ht="13.15" customHeight="1" x14ac:dyDescent="0.25">
      <c r="A252" s="2">
        <v>2022</v>
      </c>
      <c r="B252" s="44" t="s">
        <v>589</v>
      </c>
      <c r="C252" s="2" t="s">
        <v>1021</v>
      </c>
      <c r="D252" s="44" t="s">
        <v>588</v>
      </c>
      <c r="E252" s="44" t="s">
        <v>13</v>
      </c>
      <c r="F252" s="44" t="s">
        <v>14</v>
      </c>
      <c r="G252" s="9">
        <f>SUMIFS('Raw Data'!G$3:G$641,'Raw Data'!$B$3:$B$641,$B252,'Raw Data'!$D$3:$D$641,$E252)</f>
        <v>0</v>
      </c>
      <c r="H252" s="9">
        <f>SUMIFS('Raw Data'!H$3:H$641,'Raw Data'!$B$3:$B$641,$B252,'Raw Data'!$D$3:$D$641,$E252)</f>
        <v>0</v>
      </c>
      <c r="I252" s="9">
        <f>SUMIFS('Raw Data'!I$3:I$641,'Raw Data'!$B$3:$B$641,$B252,'Raw Data'!$D$3:$D$641,$E252)</f>
        <v>0</v>
      </c>
      <c r="J252" s="10">
        <f t="shared" si="12"/>
        <v>0</v>
      </c>
      <c r="K252" s="11">
        <f t="shared" si="13"/>
        <v>0</v>
      </c>
      <c r="L252" s="10">
        <f t="shared" si="14"/>
        <v>0</v>
      </c>
      <c r="M252" s="11">
        <f t="shared" si="15"/>
        <v>0</v>
      </c>
      <c r="N252" s="43">
        <v>1</v>
      </c>
      <c r="O252" s="12">
        <v>2660</v>
      </c>
      <c r="P252" s="13">
        <v>0</v>
      </c>
      <c r="Q252" s="43">
        <v>0</v>
      </c>
      <c r="R252" s="43">
        <v>35</v>
      </c>
      <c r="S252" s="47">
        <v>0</v>
      </c>
      <c r="T252" s="44" t="s">
        <v>13</v>
      </c>
      <c r="U252" s="2">
        <v>600</v>
      </c>
      <c r="V252"/>
      <c r="W252"/>
    </row>
    <row r="253" spans="1:23" ht="13.15" customHeight="1" x14ac:dyDescent="0.25">
      <c r="A253" s="2">
        <v>2022</v>
      </c>
      <c r="B253" s="44" t="s">
        <v>800</v>
      </c>
      <c r="C253" s="2" t="s">
        <v>1021</v>
      </c>
      <c r="D253" s="44" t="s">
        <v>588</v>
      </c>
      <c r="E253" s="44" t="s">
        <v>505</v>
      </c>
      <c r="F253" s="44" t="s">
        <v>506</v>
      </c>
      <c r="G253" s="9">
        <f>SUMIFS('Raw Data'!G$3:G$641,'Raw Data'!$B$3:$B$641,$B253,'Raw Data'!$D$3:$D$641,$E253)</f>
        <v>0</v>
      </c>
      <c r="H253" s="9">
        <f>SUMIFS('Raw Data'!H$3:H$641,'Raw Data'!$B$3:$B$641,$B253,'Raw Data'!$D$3:$D$641,$E253)</f>
        <v>2917.55</v>
      </c>
      <c r="I253" s="9">
        <f>SUMIFS('Raw Data'!I$3:I$641,'Raw Data'!$B$3:$B$641,$B253,'Raw Data'!$D$3:$D$641,$E253)</f>
        <v>0</v>
      </c>
      <c r="J253" s="10">
        <f t="shared" si="12"/>
        <v>2917.55</v>
      </c>
      <c r="K253" s="11">
        <f t="shared" si="13"/>
        <v>-2917.55</v>
      </c>
      <c r="L253" s="10">
        <f t="shared" si="14"/>
        <v>0</v>
      </c>
      <c r="M253" s="11">
        <f t="shared" si="15"/>
        <v>-2917.55</v>
      </c>
      <c r="N253" s="46">
        <v>1</v>
      </c>
      <c r="O253" s="2">
        <v>2660</v>
      </c>
      <c r="P253" s="47">
        <v>0</v>
      </c>
      <c r="Q253" s="46">
        <v>11</v>
      </c>
      <c r="R253" s="46">
        <v>10</v>
      </c>
      <c r="S253" s="47">
        <v>0</v>
      </c>
      <c r="T253" s="44">
        <v>350</v>
      </c>
      <c r="U253" s="2">
        <v>300</v>
      </c>
      <c r="V253"/>
      <c r="W253"/>
    </row>
    <row r="254" spans="1:23" ht="13.15" customHeight="1" x14ac:dyDescent="0.25">
      <c r="A254" s="2">
        <v>2022</v>
      </c>
      <c r="B254" s="44" t="s">
        <v>800</v>
      </c>
      <c r="C254" s="2" t="s">
        <v>1021</v>
      </c>
      <c r="D254" s="44" t="s">
        <v>588</v>
      </c>
      <c r="E254" s="44" t="s">
        <v>489</v>
      </c>
      <c r="F254" s="44" t="s">
        <v>490</v>
      </c>
      <c r="G254" s="9">
        <f>SUMIFS('Raw Data'!G$3:G$641,'Raw Data'!$B$3:$B$641,$B254,'Raw Data'!$D$3:$D$641,$E254)</f>
        <v>0</v>
      </c>
      <c r="H254" s="9">
        <f>SUMIFS('Raw Data'!H$3:H$641,'Raw Data'!$B$3:$B$641,$B254,'Raw Data'!$D$3:$D$641,$E254)</f>
        <v>0</v>
      </c>
      <c r="I254" s="9">
        <f>SUMIFS('Raw Data'!I$3:I$641,'Raw Data'!$B$3:$B$641,$B254,'Raw Data'!$D$3:$D$641,$E254)</f>
        <v>0</v>
      </c>
      <c r="J254" s="10">
        <f t="shared" si="12"/>
        <v>0</v>
      </c>
      <c r="K254" s="11">
        <f t="shared" si="13"/>
        <v>0</v>
      </c>
      <c r="L254" s="10">
        <f t="shared" si="14"/>
        <v>0</v>
      </c>
      <c r="M254" s="11">
        <f t="shared" si="15"/>
        <v>0</v>
      </c>
      <c r="N254" s="46">
        <v>1</v>
      </c>
      <c r="O254" s="2">
        <v>2660</v>
      </c>
      <c r="P254" s="47">
        <v>0</v>
      </c>
      <c r="Q254" s="46">
        <v>11</v>
      </c>
      <c r="R254" s="46">
        <v>10</v>
      </c>
      <c r="S254" s="47">
        <v>0</v>
      </c>
      <c r="T254" s="42">
        <v>431</v>
      </c>
      <c r="U254" s="2">
        <v>400</v>
      </c>
      <c r="W254"/>
    </row>
    <row r="255" spans="1:23" ht="13.15" customHeight="1" x14ac:dyDescent="0.25">
      <c r="A255" s="2">
        <v>2022</v>
      </c>
      <c r="B255" s="44" t="s">
        <v>800</v>
      </c>
      <c r="C255" s="44" t="s">
        <v>1021</v>
      </c>
      <c r="D255" s="44" t="s">
        <v>588</v>
      </c>
      <c r="E255" s="44" t="s">
        <v>13</v>
      </c>
      <c r="F255" s="44" t="s">
        <v>14</v>
      </c>
      <c r="G255" s="9">
        <f>SUMIFS('Raw Data'!G$3:G$641,'Raw Data'!$B$3:$B$641,$B255,'Raw Data'!$D$3:$D$641,$E255)</f>
        <v>0</v>
      </c>
      <c r="H255" s="9">
        <f>SUMIFS('Raw Data'!H$3:H$641,'Raw Data'!$B$3:$B$641,$B255,'Raw Data'!$D$3:$D$641,$E255)</f>
        <v>0</v>
      </c>
      <c r="I255" s="9">
        <f>SUMIFS('Raw Data'!I$3:I$641,'Raw Data'!$B$3:$B$641,$B255,'Raw Data'!$D$3:$D$641,$E255)</f>
        <v>0</v>
      </c>
      <c r="J255" s="10">
        <f t="shared" si="12"/>
        <v>0</v>
      </c>
      <c r="K255" s="11">
        <f t="shared" si="13"/>
        <v>0</v>
      </c>
      <c r="L255" s="10">
        <f t="shared" si="14"/>
        <v>0</v>
      </c>
      <c r="M255" s="11">
        <f t="shared" si="15"/>
        <v>0</v>
      </c>
      <c r="N255" s="43">
        <v>1</v>
      </c>
      <c r="O255" s="12">
        <v>2660</v>
      </c>
      <c r="P255" s="13">
        <v>0</v>
      </c>
      <c r="Q255" s="43">
        <v>11</v>
      </c>
      <c r="R255" s="43">
        <v>10</v>
      </c>
      <c r="S255" s="13">
        <v>0</v>
      </c>
      <c r="T255" s="42">
        <v>610</v>
      </c>
      <c r="U255" s="2">
        <v>600</v>
      </c>
      <c r="W255"/>
    </row>
    <row r="256" spans="1:23" ht="13.15" customHeight="1" x14ac:dyDescent="0.25">
      <c r="A256" s="2">
        <v>2022</v>
      </c>
      <c r="B256" s="44" t="s">
        <v>879</v>
      </c>
      <c r="C256" s="2" t="s">
        <v>1021</v>
      </c>
      <c r="D256" s="44" t="s">
        <v>588</v>
      </c>
      <c r="E256" s="44" t="s">
        <v>13</v>
      </c>
      <c r="F256" s="44" t="s">
        <v>14</v>
      </c>
      <c r="G256" s="9">
        <f>SUMIFS('Raw Data'!G$3:G$641,'Raw Data'!$B$3:$B$641,$B256,'Raw Data'!$D$3:$D$641,$E256)</f>
        <v>0</v>
      </c>
      <c r="H256" s="9">
        <f>SUMIFS('Raw Data'!H$3:H$641,'Raw Data'!$B$3:$B$641,$B256,'Raw Data'!$D$3:$D$641,$E256)</f>
        <v>0</v>
      </c>
      <c r="I256" s="9">
        <f>SUMIFS('Raw Data'!I$3:I$641,'Raw Data'!$B$3:$B$641,$B256,'Raw Data'!$D$3:$D$641,$E256)</f>
        <v>0</v>
      </c>
      <c r="J256" s="10">
        <f t="shared" si="12"/>
        <v>0</v>
      </c>
      <c r="K256" s="11">
        <f t="shared" si="13"/>
        <v>0</v>
      </c>
      <c r="L256" s="10">
        <f t="shared" si="14"/>
        <v>0</v>
      </c>
      <c r="M256" s="11">
        <f t="shared" si="15"/>
        <v>0</v>
      </c>
      <c r="N256" s="46">
        <v>1</v>
      </c>
      <c r="O256" s="2">
        <v>2660</v>
      </c>
      <c r="P256" s="47">
        <v>0</v>
      </c>
      <c r="Q256" s="46">
        <v>11</v>
      </c>
      <c r="R256" s="46">
        <v>12</v>
      </c>
      <c r="S256" s="47">
        <v>0</v>
      </c>
      <c r="T256" s="42">
        <v>610</v>
      </c>
      <c r="U256" s="2">
        <v>600</v>
      </c>
      <c r="V256" s="69"/>
      <c r="W256"/>
    </row>
    <row r="257" spans="1:25" ht="13.15" customHeight="1" x14ac:dyDescent="0.25">
      <c r="A257" s="2">
        <v>2022</v>
      </c>
      <c r="B257" s="14" t="s">
        <v>590</v>
      </c>
      <c r="C257" s="2" t="s">
        <v>1021</v>
      </c>
      <c r="D257" s="2" t="s">
        <v>588</v>
      </c>
      <c r="E257" s="2" t="s">
        <v>505</v>
      </c>
      <c r="F257" s="2" t="s">
        <v>506</v>
      </c>
      <c r="G257" s="9">
        <f>SUMIFS('Raw Data'!G$3:G$641,'Raw Data'!$B$3:$B$641,$B257,'Raw Data'!$D$3:$D$641,$E257)</f>
        <v>2000</v>
      </c>
      <c r="H257" s="9">
        <f>SUMIFS('Raw Data'!H$3:H$641,'Raw Data'!$B$3:$B$641,$B257,'Raw Data'!$D$3:$D$641,$E257)</f>
        <v>3755.92</v>
      </c>
      <c r="I257" s="9">
        <f>SUMIFS('Raw Data'!I$3:I$641,'Raw Data'!$B$3:$B$641,$B257,'Raw Data'!$D$3:$D$641,$E257)</f>
        <v>0</v>
      </c>
      <c r="J257" s="10">
        <f t="shared" si="12"/>
        <v>3755.92</v>
      </c>
      <c r="K257" s="11">
        <f t="shared" si="13"/>
        <v>-1755.92</v>
      </c>
      <c r="L257" s="10">
        <f t="shared" si="14"/>
        <v>1166.6666666666665</v>
      </c>
      <c r="M257" s="11">
        <f t="shared" si="15"/>
        <v>-2589.2533333333336</v>
      </c>
      <c r="N257" s="43">
        <v>1</v>
      </c>
      <c r="O257" s="12">
        <v>2660</v>
      </c>
      <c r="P257" s="13">
        <v>0</v>
      </c>
      <c r="Q257" s="43">
        <v>11</v>
      </c>
      <c r="R257" s="43">
        <v>32</v>
      </c>
      <c r="S257" s="13">
        <v>0</v>
      </c>
      <c r="T257" s="42" t="s">
        <v>505</v>
      </c>
      <c r="U257" s="2">
        <v>300</v>
      </c>
      <c r="W257"/>
    </row>
    <row r="258" spans="1:25" ht="13.15" customHeight="1" x14ac:dyDescent="0.25">
      <c r="A258" s="2">
        <v>2022</v>
      </c>
      <c r="B258" s="14" t="s">
        <v>591</v>
      </c>
      <c r="C258" s="2" t="s">
        <v>1021</v>
      </c>
      <c r="D258" s="2" t="s">
        <v>588</v>
      </c>
      <c r="E258" s="2" t="s">
        <v>505</v>
      </c>
      <c r="F258" s="2" t="s">
        <v>506</v>
      </c>
      <c r="G258" s="9">
        <f>SUMIFS('Raw Data'!G$3:G$641,'Raw Data'!$B$3:$B$641,$B258,'Raw Data'!$D$3:$D$641,$E258)</f>
        <v>5000</v>
      </c>
      <c r="H258" s="9">
        <f>SUMIFS('Raw Data'!H$3:H$641,'Raw Data'!$B$3:$B$641,$B258,'Raw Data'!$D$3:$D$641,$E258)</f>
        <v>2610.0500000000002</v>
      </c>
      <c r="I258" s="9">
        <f>SUMIFS('Raw Data'!I$3:I$641,'Raw Data'!$B$3:$B$641,$B258,'Raw Data'!$D$3:$D$641,$E258)</f>
        <v>0</v>
      </c>
      <c r="J258" s="10">
        <f t="shared" si="12"/>
        <v>2610.0500000000002</v>
      </c>
      <c r="K258" s="11">
        <f t="shared" si="13"/>
        <v>2389.9499999999998</v>
      </c>
      <c r="L258" s="10">
        <f t="shared" si="14"/>
        <v>2916.666666666667</v>
      </c>
      <c r="M258" s="11">
        <f t="shared" si="15"/>
        <v>306.61666666666679</v>
      </c>
      <c r="N258" s="43">
        <v>1</v>
      </c>
      <c r="O258" s="12">
        <v>2660</v>
      </c>
      <c r="P258" s="13">
        <v>0</v>
      </c>
      <c r="Q258" s="43">
        <v>21</v>
      </c>
      <c r="R258" s="43">
        <v>1</v>
      </c>
      <c r="S258" s="13">
        <v>0</v>
      </c>
      <c r="T258" s="42" t="s">
        <v>505</v>
      </c>
      <c r="U258" s="2">
        <v>300</v>
      </c>
      <c r="W258"/>
    </row>
    <row r="259" spans="1:25" ht="13.15" customHeight="1" x14ac:dyDescent="0.25">
      <c r="A259" s="2">
        <v>2022</v>
      </c>
      <c r="B259" s="44" t="s">
        <v>591</v>
      </c>
      <c r="C259" s="44" t="s">
        <v>1021</v>
      </c>
      <c r="D259" s="44" t="s">
        <v>588</v>
      </c>
      <c r="E259" s="44" t="s">
        <v>13</v>
      </c>
      <c r="F259" s="44" t="s">
        <v>14</v>
      </c>
      <c r="G259" s="9">
        <f>SUMIFS('Raw Data'!G$3:G$641,'Raw Data'!$B$3:$B$641,$B259,'Raw Data'!$D$3:$D$641,$E259)</f>
        <v>0</v>
      </c>
      <c r="H259" s="9">
        <f>SUMIFS('Raw Data'!H$3:H$641,'Raw Data'!$B$3:$B$641,$B259,'Raw Data'!$D$3:$D$641,$E259)</f>
        <v>0</v>
      </c>
      <c r="I259" s="9">
        <f>SUMIFS('Raw Data'!I$3:I$641,'Raw Data'!$B$3:$B$641,$B259,'Raw Data'!$D$3:$D$641,$E259)</f>
        <v>0</v>
      </c>
      <c r="J259" s="10">
        <f t="shared" si="12"/>
        <v>0</v>
      </c>
      <c r="K259" s="11">
        <f t="shared" si="13"/>
        <v>0</v>
      </c>
      <c r="L259" s="10">
        <f t="shared" si="14"/>
        <v>0</v>
      </c>
      <c r="M259" s="11">
        <f t="shared" si="15"/>
        <v>0</v>
      </c>
      <c r="N259" s="43">
        <v>1</v>
      </c>
      <c r="O259" s="12">
        <v>2660</v>
      </c>
      <c r="P259" s="13">
        <v>0</v>
      </c>
      <c r="Q259" s="43">
        <v>21</v>
      </c>
      <c r="R259" s="43">
        <v>1</v>
      </c>
      <c r="S259" s="13">
        <v>0</v>
      </c>
      <c r="T259" s="44" t="s">
        <v>13</v>
      </c>
      <c r="U259" s="2">
        <v>600</v>
      </c>
      <c r="V259" s="69"/>
      <c r="W259"/>
    </row>
    <row r="260" spans="1:25" ht="13.15" customHeight="1" x14ac:dyDescent="0.25">
      <c r="A260" s="2">
        <v>2022</v>
      </c>
      <c r="B260" s="14" t="s">
        <v>592</v>
      </c>
      <c r="C260" s="2" t="s">
        <v>1021</v>
      </c>
      <c r="D260" s="2" t="s">
        <v>588</v>
      </c>
      <c r="E260" s="2" t="s">
        <v>505</v>
      </c>
      <c r="F260" s="2" t="s">
        <v>506</v>
      </c>
      <c r="G260" s="9">
        <f>SUMIFS('Raw Data'!G$3:G$641,'Raw Data'!$B$3:$B$641,$B260,'Raw Data'!$D$3:$D$641,$E260)</f>
        <v>2000</v>
      </c>
      <c r="H260" s="9">
        <f>SUMIFS('Raw Data'!H$3:H$641,'Raw Data'!$B$3:$B$641,$B260,'Raw Data'!$D$3:$D$641,$E260)</f>
        <v>2901.01</v>
      </c>
      <c r="I260" s="9">
        <f>SUMIFS('Raw Data'!I$3:I$641,'Raw Data'!$B$3:$B$641,$B260,'Raw Data'!$D$3:$D$641,$E260)</f>
        <v>0</v>
      </c>
      <c r="J260" s="10">
        <f t="shared" ref="J260:J323" si="16">+H260+I260</f>
        <v>2901.01</v>
      </c>
      <c r="K260" s="11">
        <f t="shared" ref="K260:K323" si="17">+G260-J260</f>
        <v>-901.01000000000022</v>
      </c>
      <c r="L260" s="10">
        <f t="shared" ref="L260:L323" si="18">+G260/12*$L$1</f>
        <v>1166.6666666666665</v>
      </c>
      <c r="M260" s="11">
        <f t="shared" ref="M260:M323" si="19">+L260-J260</f>
        <v>-1734.3433333333337</v>
      </c>
      <c r="N260" s="43">
        <v>1</v>
      </c>
      <c r="O260" s="12">
        <v>2660</v>
      </c>
      <c r="P260" s="13">
        <v>0</v>
      </c>
      <c r="Q260" s="43">
        <v>21</v>
      </c>
      <c r="R260" s="43">
        <v>2</v>
      </c>
      <c r="S260" s="13">
        <v>0</v>
      </c>
      <c r="T260" s="42" t="s">
        <v>505</v>
      </c>
      <c r="U260" s="2">
        <v>300</v>
      </c>
      <c r="W260"/>
    </row>
    <row r="261" spans="1:25" customFormat="1" ht="13.35" customHeight="1" x14ac:dyDescent="0.25">
      <c r="A261" s="2">
        <v>2022</v>
      </c>
      <c r="B261" s="14" t="s">
        <v>593</v>
      </c>
      <c r="C261" s="2" t="s">
        <v>1021</v>
      </c>
      <c r="D261" s="2" t="s">
        <v>588</v>
      </c>
      <c r="E261" s="2" t="s">
        <v>505</v>
      </c>
      <c r="F261" s="2" t="s">
        <v>506</v>
      </c>
      <c r="G261" s="9">
        <f>SUMIFS('Raw Data'!G$3:G$641,'Raw Data'!$B$3:$B$641,$B261,'Raw Data'!$D$3:$D$641,$E261)</f>
        <v>0</v>
      </c>
      <c r="H261" s="9">
        <f>SUMIFS('Raw Data'!H$3:H$641,'Raw Data'!$B$3:$B$641,$B261,'Raw Data'!$D$3:$D$641,$E261)</f>
        <v>1928.55</v>
      </c>
      <c r="I261" s="9">
        <f>SUMIFS('Raw Data'!I$3:I$641,'Raw Data'!$B$3:$B$641,$B261,'Raw Data'!$D$3:$D$641,$E261)</f>
        <v>0</v>
      </c>
      <c r="J261" s="10">
        <f t="shared" si="16"/>
        <v>1928.55</v>
      </c>
      <c r="K261" s="11">
        <f t="shared" si="17"/>
        <v>-1928.55</v>
      </c>
      <c r="L261" s="10">
        <f t="shared" si="18"/>
        <v>0</v>
      </c>
      <c r="M261" s="11">
        <f t="shared" si="19"/>
        <v>-1928.55</v>
      </c>
      <c r="N261" s="43">
        <v>1</v>
      </c>
      <c r="O261" s="12">
        <v>2660</v>
      </c>
      <c r="P261" s="13">
        <v>0</v>
      </c>
      <c r="Q261" s="43">
        <v>21</v>
      </c>
      <c r="R261" s="43">
        <v>4</v>
      </c>
      <c r="S261" s="13">
        <v>0</v>
      </c>
      <c r="T261" s="42">
        <v>350</v>
      </c>
      <c r="U261" s="2">
        <v>300</v>
      </c>
      <c r="V261" s="6"/>
      <c r="X261" s="6"/>
      <c r="Y261" s="6"/>
    </row>
    <row r="262" spans="1:25" ht="13.15" customHeight="1" x14ac:dyDescent="0.25">
      <c r="A262" s="2">
        <v>2022</v>
      </c>
      <c r="B262" s="44" t="s">
        <v>593</v>
      </c>
      <c r="C262" s="2" t="s">
        <v>1021</v>
      </c>
      <c r="D262" s="44" t="s">
        <v>588</v>
      </c>
      <c r="E262" s="44" t="s">
        <v>13</v>
      </c>
      <c r="F262" s="44" t="s">
        <v>14</v>
      </c>
      <c r="G262" s="9">
        <f>SUMIFS('Raw Data'!G$3:G$641,'Raw Data'!$B$3:$B$641,$B262,'Raw Data'!$D$3:$D$641,$E262)</f>
        <v>500</v>
      </c>
      <c r="H262" s="9">
        <f>SUMIFS('Raw Data'!H$3:H$641,'Raw Data'!$B$3:$B$641,$B262,'Raw Data'!$D$3:$D$641,$E262)</f>
        <v>0</v>
      </c>
      <c r="I262" s="9">
        <f>SUMIFS('Raw Data'!I$3:I$641,'Raw Data'!$B$3:$B$641,$B262,'Raw Data'!$D$3:$D$641,$E262)</f>
        <v>0</v>
      </c>
      <c r="J262" s="10">
        <f t="shared" si="16"/>
        <v>0</v>
      </c>
      <c r="K262" s="11">
        <f t="shared" si="17"/>
        <v>500</v>
      </c>
      <c r="L262" s="10">
        <f t="shared" si="18"/>
        <v>291.66666666666663</v>
      </c>
      <c r="M262" s="11">
        <f t="shared" si="19"/>
        <v>291.66666666666663</v>
      </c>
      <c r="N262" s="46">
        <v>1</v>
      </c>
      <c r="O262" s="2">
        <v>2660</v>
      </c>
      <c r="P262" s="47">
        <v>0</v>
      </c>
      <c r="Q262" s="46">
        <v>21</v>
      </c>
      <c r="R262" s="46">
        <v>4</v>
      </c>
      <c r="S262" s="47">
        <v>0</v>
      </c>
      <c r="T262" s="42">
        <v>610</v>
      </c>
      <c r="U262" s="2">
        <v>600</v>
      </c>
      <c r="W262"/>
    </row>
    <row r="263" spans="1:25" ht="13.15" customHeight="1" x14ac:dyDescent="0.25">
      <c r="A263" s="2">
        <v>2022</v>
      </c>
      <c r="B263" s="14" t="s">
        <v>594</v>
      </c>
      <c r="C263" s="2" t="s">
        <v>1021</v>
      </c>
      <c r="D263" s="2" t="s">
        <v>588</v>
      </c>
      <c r="E263" s="2" t="s">
        <v>505</v>
      </c>
      <c r="F263" s="2" t="s">
        <v>506</v>
      </c>
      <c r="G263" s="9">
        <f>SUMIFS('Raw Data'!G$3:G$641,'Raw Data'!$B$3:$B$641,$B263,'Raw Data'!$D$3:$D$641,$E263)</f>
        <v>5000</v>
      </c>
      <c r="H263" s="9">
        <f>SUMIFS('Raw Data'!H$3:H$641,'Raw Data'!$B$3:$B$641,$B263,'Raw Data'!$D$3:$D$641,$E263)</f>
        <v>3918.44</v>
      </c>
      <c r="I263" s="9">
        <f>SUMIFS('Raw Data'!I$3:I$641,'Raw Data'!$B$3:$B$641,$B263,'Raw Data'!$D$3:$D$641,$E263)</f>
        <v>0</v>
      </c>
      <c r="J263" s="10">
        <f t="shared" si="16"/>
        <v>3918.44</v>
      </c>
      <c r="K263" s="11">
        <f t="shared" si="17"/>
        <v>1081.56</v>
      </c>
      <c r="L263" s="10">
        <f t="shared" si="18"/>
        <v>2916.666666666667</v>
      </c>
      <c r="M263" s="11">
        <f t="shared" si="19"/>
        <v>-1001.7733333333331</v>
      </c>
      <c r="N263" s="43">
        <v>1</v>
      </c>
      <c r="O263" s="12">
        <v>2660</v>
      </c>
      <c r="P263" s="13">
        <v>0</v>
      </c>
      <c r="Q263" s="43">
        <v>21</v>
      </c>
      <c r="R263" s="43">
        <v>5</v>
      </c>
      <c r="S263" s="13">
        <v>0</v>
      </c>
      <c r="T263" s="42" t="s">
        <v>505</v>
      </c>
      <c r="U263" s="2">
        <v>300</v>
      </c>
      <c r="W263"/>
    </row>
    <row r="264" spans="1:25" ht="13.15" customHeight="1" x14ac:dyDescent="0.25">
      <c r="A264" s="2">
        <v>2022</v>
      </c>
      <c r="B264" s="44" t="s">
        <v>801</v>
      </c>
      <c r="C264" s="2" t="s">
        <v>1021</v>
      </c>
      <c r="D264" s="44" t="s">
        <v>588</v>
      </c>
      <c r="E264" s="44" t="s">
        <v>505</v>
      </c>
      <c r="F264" s="44" t="s">
        <v>506</v>
      </c>
      <c r="G264" s="9">
        <f>SUMIFS('Raw Data'!G$3:G$641,'Raw Data'!$B$3:$B$641,$B264,'Raw Data'!$D$3:$D$641,$E264)</f>
        <v>0</v>
      </c>
      <c r="H264" s="9">
        <f>SUMIFS('Raw Data'!H$3:H$641,'Raw Data'!$B$3:$B$641,$B264,'Raw Data'!$D$3:$D$641,$E264)</f>
        <v>2917.55</v>
      </c>
      <c r="I264" s="9">
        <f>SUMIFS('Raw Data'!I$3:I$641,'Raw Data'!$B$3:$B$641,$B264,'Raw Data'!$D$3:$D$641,$E264)</f>
        <v>0</v>
      </c>
      <c r="J264" s="10">
        <f t="shared" si="16"/>
        <v>2917.55</v>
      </c>
      <c r="K264" s="11">
        <f t="shared" si="17"/>
        <v>-2917.55</v>
      </c>
      <c r="L264" s="10">
        <f t="shared" si="18"/>
        <v>0</v>
      </c>
      <c r="M264" s="11">
        <f t="shared" si="19"/>
        <v>-2917.55</v>
      </c>
      <c r="N264" s="46">
        <v>1</v>
      </c>
      <c r="O264" s="2">
        <v>2660</v>
      </c>
      <c r="P264" s="47">
        <v>0</v>
      </c>
      <c r="Q264" s="46">
        <v>21</v>
      </c>
      <c r="R264" s="46">
        <v>6</v>
      </c>
      <c r="S264" s="47">
        <v>0</v>
      </c>
      <c r="T264" s="42">
        <v>350</v>
      </c>
      <c r="U264" s="2">
        <v>300</v>
      </c>
      <c r="W264"/>
    </row>
    <row r="265" spans="1:25" ht="13.15" customHeight="1" x14ac:dyDescent="0.25">
      <c r="A265" s="2">
        <v>2022</v>
      </c>
      <c r="B265" s="14" t="s">
        <v>595</v>
      </c>
      <c r="C265" s="2" t="s">
        <v>1021</v>
      </c>
      <c r="D265" s="2" t="s">
        <v>588</v>
      </c>
      <c r="E265" s="2" t="s">
        <v>505</v>
      </c>
      <c r="F265" s="2" t="s">
        <v>506</v>
      </c>
      <c r="G265" s="9">
        <f>SUMIFS('Raw Data'!G$3:G$641,'Raw Data'!$B$3:$B$641,$B265,'Raw Data'!$D$3:$D$641,$E265)</f>
        <v>3000</v>
      </c>
      <c r="H265" s="9">
        <f>SUMIFS('Raw Data'!H$3:H$641,'Raw Data'!$B$3:$B$641,$B265,'Raw Data'!$D$3:$D$641,$E265)</f>
        <v>0</v>
      </c>
      <c r="I265" s="9">
        <f>SUMIFS('Raw Data'!I$3:I$641,'Raw Data'!$B$3:$B$641,$B265,'Raw Data'!$D$3:$D$641,$E265)</f>
        <v>0</v>
      </c>
      <c r="J265" s="10">
        <f t="shared" si="16"/>
        <v>0</v>
      </c>
      <c r="K265" s="11">
        <f t="shared" si="17"/>
        <v>3000</v>
      </c>
      <c r="L265" s="10">
        <f t="shared" si="18"/>
        <v>1750</v>
      </c>
      <c r="M265" s="11">
        <f t="shared" si="19"/>
        <v>1750</v>
      </c>
      <c r="N265" s="43">
        <v>1</v>
      </c>
      <c r="O265" s="12">
        <v>2660</v>
      </c>
      <c r="P265" s="13">
        <v>0</v>
      </c>
      <c r="Q265" s="43">
        <v>24</v>
      </c>
      <c r="R265" s="43">
        <v>7</v>
      </c>
      <c r="S265" s="13">
        <v>0</v>
      </c>
      <c r="T265" s="42" t="s">
        <v>505</v>
      </c>
      <c r="U265" s="2">
        <v>300</v>
      </c>
      <c r="W265"/>
    </row>
    <row r="266" spans="1:25" customFormat="1" ht="13.35" customHeight="1" x14ac:dyDescent="0.25">
      <c r="A266" s="2">
        <v>2022</v>
      </c>
      <c r="B266" s="44" t="s">
        <v>821</v>
      </c>
      <c r="C266" s="2" t="s">
        <v>1021</v>
      </c>
      <c r="D266" s="44" t="s">
        <v>588</v>
      </c>
      <c r="E266" s="44" t="s">
        <v>505</v>
      </c>
      <c r="F266" s="44" t="s">
        <v>506</v>
      </c>
      <c r="G266" s="9">
        <f>SUMIFS('Raw Data'!G$3:G$641,'Raw Data'!$B$3:$B$641,$B266,'Raw Data'!$D$3:$D$641,$E266)</f>
        <v>0</v>
      </c>
      <c r="H266" s="9">
        <f>SUMIFS('Raw Data'!H$3:H$641,'Raw Data'!$B$3:$B$641,$B266,'Raw Data'!$D$3:$D$641,$E266)</f>
        <v>0</v>
      </c>
      <c r="I266" s="9">
        <f>SUMIFS('Raw Data'!I$3:I$641,'Raw Data'!$B$3:$B$641,$B266,'Raw Data'!$D$3:$D$641,$E266)</f>
        <v>0</v>
      </c>
      <c r="J266" s="10">
        <f t="shared" si="16"/>
        <v>0</v>
      </c>
      <c r="K266" s="11">
        <f t="shared" si="17"/>
        <v>0</v>
      </c>
      <c r="L266" s="10">
        <f t="shared" si="18"/>
        <v>0</v>
      </c>
      <c r="M266" s="11">
        <f t="shared" si="19"/>
        <v>0</v>
      </c>
      <c r="N266" s="46">
        <v>1</v>
      </c>
      <c r="O266" s="2">
        <v>2660</v>
      </c>
      <c r="P266" s="47">
        <v>360</v>
      </c>
      <c r="Q266" s="46">
        <v>0</v>
      </c>
      <c r="R266" s="46">
        <v>0</v>
      </c>
      <c r="S266" s="47">
        <v>0</v>
      </c>
      <c r="T266" s="42">
        <v>350</v>
      </c>
      <c r="U266" s="2">
        <v>300</v>
      </c>
      <c r="V266" s="6"/>
      <c r="X266" s="6"/>
    </row>
    <row r="267" spans="1:25" ht="13.15" customHeight="1" x14ac:dyDescent="0.25">
      <c r="A267" s="2">
        <v>2022</v>
      </c>
      <c r="B267" s="14" t="s">
        <v>596</v>
      </c>
      <c r="C267" s="2" t="s">
        <v>1021</v>
      </c>
      <c r="D267" s="2" t="s">
        <v>597</v>
      </c>
      <c r="E267" s="2">
        <v>610</v>
      </c>
      <c r="F267" s="2" t="s">
        <v>14</v>
      </c>
      <c r="G267" s="9">
        <f>SUMIFS('Raw Data'!G$3:G$641,'Raw Data'!$B$3:$B$641,$B267,'Raw Data'!$D$3:$D$641,$E267)</f>
        <v>500</v>
      </c>
      <c r="H267" s="9">
        <f>SUMIFS('Raw Data'!H$3:H$641,'Raw Data'!$B$3:$B$641,$B267,'Raw Data'!$D$3:$D$641,$E267)</f>
        <v>0</v>
      </c>
      <c r="I267" s="9">
        <f>SUMIFS('Raw Data'!I$3:I$641,'Raw Data'!$B$3:$B$641,$B267,'Raw Data'!$D$3:$D$641,$E267)</f>
        <v>0</v>
      </c>
      <c r="J267" s="10">
        <f t="shared" si="16"/>
        <v>0</v>
      </c>
      <c r="K267" s="11">
        <f t="shared" si="17"/>
        <v>500</v>
      </c>
      <c r="L267" s="10">
        <f t="shared" si="18"/>
        <v>291.66666666666663</v>
      </c>
      <c r="M267" s="11">
        <f t="shared" si="19"/>
        <v>291.66666666666663</v>
      </c>
      <c r="N267" s="43">
        <v>1</v>
      </c>
      <c r="O267" s="12">
        <v>2690</v>
      </c>
      <c r="P267" s="13">
        <v>0</v>
      </c>
      <c r="Q267" s="43">
        <v>0</v>
      </c>
      <c r="R267" s="43">
        <v>0</v>
      </c>
      <c r="S267" s="13">
        <v>0</v>
      </c>
      <c r="T267" s="42">
        <v>610</v>
      </c>
      <c r="U267" s="2">
        <v>600</v>
      </c>
      <c r="V267"/>
      <c r="W267"/>
    </row>
    <row r="268" spans="1:25" ht="13.15" customHeight="1" x14ac:dyDescent="0.25">
      <c r="A268" s="2">
        <v>2022</v>
      </c>
      <c r="B268" s="14" t="s">
        <v>598</v>
      </c>
      <c r="C268" s="2" t="s">
        <v>1021</v>
      </c>
      <c r="D268" s="2" t="s">
        <v>597</v>
      </c>
      <c r="E268" s="2" t="s">
        <v>13</v>
      </c>
      <c r="F268" s="2" t="s">
        <v>14</v>
      </c>
      <c r="G268" s="9">
        <f>SUMIFS('Raw Data'!G$3:G$641,'Raw Data'!$B$3:$B$641,$B268,'Raw Data'!$D$3:$D$641,$E268)</f>
        <v>500</v>
      </c>
      <c r="H268" s="9">
        <f>SUMIFS('Raw Data'!H$3:H$641,'Raw Data'!$B$3:$B$641,$B268,'Raw Data'!$D$3:$D$641,$E268)</f>
        <v>0</v>
      </c>
      <c r="I268" s="9">
        <f>SUMIFS('Raw Data'!I$3:I$641,'Raw Data'!$B$3:$B$641,$B268,'Raw Data'!$D$3:$D$641,$E268)</f>
        <v>0</v>
      </c>
      <c r="J268" s="10">
        <f t="shared" si="16"/>
        <v>0</v>
      </c>
      <c r="K268" s="11">
        <f t="shared" si="17"/>
        <v>500</v>
      </c>
      <c r="L268" s="10">
        <f t="shared" si="18"/>
        <v>291.66666666666663</v>
      </c>
      <c r="M268" s="11">
        <f t="shared" si="19"/>
        <v>291.66666666666663</v>
      </c>
      <c r="N268" s="43">
        <v>1</v>
      </c>
      <c r="O268" s="12">
        <v>2690</v>
      </c>
      <c r="P268" s="13">
        <v>0</v>
      </c>
      <c r="Q268" s="43">
        <v>11</v>
      </c>
      <c r="R268" s="43">
        <v>60</v>
      </c>
      <c r="S268" s="13">
        <v>0</v>
      </c>
      <c r="T268" s="42" t="s">
        <v>13</v>
      </c>
      <c r="U268" s="2">
        <v>600</v>
      </c>
      <c r="V268"/>
      <c r="W268"/>
    </row>
    <row r="269" spans="1:25" ht="13.15" customHeight="1" x14ac:dyDescent="0.25">
      <c r="A269" s="2">
        <v>2022</v>
      </c>
      <c r="B269" s="14" t="s">
        <v>599</v>
      </c>
      <c r="C269" s="2" t="s">
        <v>1021</v>
      </c>
      <c r="D269" s="2" t="s">
        <v>597</v>
      </c>
      <c r="E269" s="2" t="s">
        <v>398</v>
      </c>
      <c r="F269" s="2" t="s">
        <v>399</v>
      </c>
      <c r="G269" s="9">
        <f>SUMIFS('Raw Data'!G$3:G$641,'Raw Data'!$B$3:$B$641,$B269,'Raw Data'!$D$3:$D$641,$E269)</f>
        <v>0</v>
      </c>
      <c r="H269" s="9">
        <f>SUMIFS('Raw Data'!H$3:H$641,'Raw Data'!$B$3:$B$641,$B269,'Raw Data'!$D$3:$D$641,$E269)</f>
        <v>0</v>
      </c>
      <c r="I269" s="9">
        <f>SUMIFS('Raw Data'!I$3:I$641,'Raw Data'!$B$3:$B$641,$B269,'Raw Data'!$D$3:$D$641,$E269)</f>
        <v>0</v>
      </c>
      <c r="J269" s="10">
        <f t="shared" si="16"/>
        <v>0</v>
      </c>
      <c r="K269" s="11">
        <f t="shared" si="17"/>
        <v>0</v>
      </c>
      <c r="L269" s="10">
        <f t="shared" si="18"/>
        <v>0</v>
      </c>
      <c r="M269" s="11">
        <f t="shared" si="19"/>
        <v>0</v>
      </c>
      <c r="N269" s="43">
        <v>1</v>
      </c>
      <c r="O269" s="12">
        <v>2690</v>
      </c>
      <c r="P269" s="13">
        <v>0</v>
      </c>
      <c r="Q269" s="43">
        <v>21</v>
      </c>
      <c r="R269" s="43">
        <v>6</v>
      </c>
      <c r="S269" s="13">
        <v>0</v>
      </c>
      <c r="T269" s="42" t="s">
        <v>398</v>
      </c>
      <c r="U269" s="2">
        <v>600</v>
      </c>
      <c r="V269"/>
      <c r="W269"/>
    </row>
    <row r="270" spans="1:25" ht="13.15" customHeight="1" x14ac:dyDescent="0.25">
      <c r="A270" s="2">
        <v>2022</v>
      </c>
      <c r="B270" s="42" t="s">
        <v>828</v>
      </c>
      <c r="C270" s="44" t="s">
        <v>1021</v>
      </c>
      <c r="D270" s="42" t="s">
        <v>829</v>
      </c>
      <c r="E270" s="42" t="s">
        <v>345</v>
      </c>
      <c r="F270" s="42" t="s">
        <v>346</v>
      </c>
      <c r="G270" s="9">
        <f>SUMIFS('Raw Data'!G$3:G$641,'Raw Data'!$B$3:$B$641,$B270,'Raw Data'!$D$3:$D$641,$E270)</f>
        <v>0</v>
      </c>
      <c r="H270" s="9">
        <f>SUMIFS('Raw Data'!H$3:H$641,'Raw Data'!$B$3:$B$641,$B270,'Raw Data'!$D$3:$D$641,$E270)</f>
        <v>343.13</v>
      </c>
      <c r="I270" s="9">
        <f>SUMIFS('Raw Data'!I$3:I$641,'Raw Data'!$B$3:$B$641,$B270,'Raw Data'!$D$3:$D$641,$E270)</f>
        <v>0</v>
      </c>
      <c r="J270" s="10">
        <f t="shared" si="16"/>
        <v>343.13</v>
      </c>
      <c r="K270" s="11">
        <f t="shared" si="17"/>
        <v>-343.13</v>
      </c>
      <c r="L270" s="10">
        <f t="shared" si="18"/>
        <v>0</v>
      </c>
      <c r="M270" s="11">
        <f t="shared" si="19"/>
        <v>-343.13</v>
      </c>
      <c r="N270" s="43">
        <v>1</v>
      </c>
      <c r="O270" s="2">
        <v>2836</v>
      </c>
      <c r="P270" s="47">
        <v>0</v>
      </c>
      <c r="Q270" s="46">
        <v>0</v>
      </c>
      <c r="R270" s="46">
        <v>35</v>
      </c>
      <c r="S270" s="47">
        <v>308</v>
      </c>
      <c r="T270" s="42">
        <v>360</v>
      </c>
      <c r="U270" s="2">
        <v>300</v>
      </c>
      <c r="W270"/>
    </row>
    <row r="271" spans="1:25" ht="13.15" customHeight="1" x14ac:dyDescent="0.25">
      <c r="A271" s="2">
        <v>2022</v>
      </c>
      <c r="B271" s="44" t="s">
        <v>828</v>
      </c>
      <c r="C271" s="44" t="s">
        <v>1021</v>
      </c>
      <c r="D271" s="44" t="s">
        <v>829</v>
      </c>
      <c r="E271" s="44" t="s">
        <v>19</v>
      </c>
      <c r="F271" s="44" t="s">
        <v>20</v>
      </c>
      <c r="G271" s="9">
        <f>SUMIFS('Raw Data'!G$3:G$641,'Raw Data'!$B$3:$B$641,$B271,'Raw Data'!$D$3:$D$641,$E271)</f>
        <v>0</v>
      </c>
      <c r="H271" s="9">
        <f>SUMIFS('Raw Data'!H$3:H$641,'Raw Data'!$B$3:$B$641,$B271,'Raw Data'!$D$3:$D$641,$E271)</f>
        <v>0</v>
      </c>
      <c r="I271" s="9">
        <f>SUMIFS('Raw Data'!I$3:I$641,'Raw Data'!$B$3:$B$641,$B271,'Raw Data'!$D$3:$D$641,$E271)</f>
        <v>0</v>
      </c>
      <c r="J271" s="10">
        <f t="shared" si="16"/>
        <v>0</v>
      </c>
      <c r="K271" s="11">
        <f t="shared" si="17"/>
        <v>0</v>
      </c>
      <c r="L271" s="10">
        <f t="shared" si="18"/>
        <v>0</v>
      </c>
      <c r="M271" s="11">
        <f t="shared" si="19"/>
        <v>0</v>
      </c>
      <c r="N271" s="46">
        <v>1</v>
      </c>
      <c r="O271" s="2">
        <v>2836</v>
      </c>
      <c r="P271" s="47">
        <v>0</v>
      </c>
      <c r="Q271" s="46">
        <v>0</v>
      </c>
      <c r="R271" s="46">
        <v>35</v>
      </c>
      <c r="S271" s="47">
        <v>308</v>
      </c>
      <c r="T271" s="42">
        <v>580</v>
      </c>
      <c r="U271" s="2">
        <v>500</v>
      </c>
      <c r="W271"/>
    </row>
    <row r="272" spans="1:25" ht="13.15" customHeight="1" x14ac:dyDescent="0.25">
      <c r="A272" s="2">
        <v>2022</v>
      </c>
      <c r="B272" s="44" t="s">
        <v>918</v>
      </c>
      <c r="C272" s="44" t="s">
        <v>1021</v>
      </c>
      <c r="D272" s="44" t="s">
        <v>919</v>
      </c>
      <c r="E272" s="44" t="s">
        <v>19</v>
      </c>
      <c r="F272" s="44" t="s">
        <v>20</v>
      </c>
      <c r="G272" s="9">
        <f>SUMIFS('Raw Data'!G$3:G$641,'Raw Data'!$B$3:$B$641,$B272,'Raw Data'!$D$3:$D$641,$E272)</f>
        <v>0</v>
      </c>
      <c r="H272" s="9">
        <f>SUMIFS('Raw Data'!H$3:H$641,'Raw Data'!$B$3:$B$641,$B272,'Raw Data'!$D$3:$D$641,$E272)</f>
        <v>188.42</v>
      </c>
      <c r="I272" s="9">
        <f>SUMIFS('Raw Data'!I$3:I$641,'Raw Data'!$B$3:$B$641,$B272,'Raw Data'!$D$3:$D$641,$E272)</f>
        <v>0</v>
      </c>
      <c r="J272" s="10">
        <f t="shared" si="16"/>
        <v>188.42</v>
      </c>
      <c r="K272" s="11">
        <f t="shared" si="17"/>
        <v>-188.42</v>
      </c>
      <c r="L272" s="10">
        <f t="shared" si="18"/>
        <v>0</v>
      </c>
      <c r="M272" s="11">
        <f t="shared" si="19"/>
        <v>-188.42</v>
      </c>
      <c r="N272" s="43">
        <v>1</v>
      </c>
      <c r="O272" s="12">
        <v>2836</v>
      </c>
      <c r="P272" s="13">
        <v>0</v>
      </c>
      <c r="Q272" s="43">
        <v>0</v>
      </c>
      <c r="R272" s="43">
        <v>35</v>
      </c>
      <c r="S272" s="13">
        <v>603</v>
      </c>
      <c r="T272" s="42" t="s">
        <v>19</v>
      </c>
      <c r="U272" s="2">
        <v>500</v>
      </c>
      <c r="V272"/>
      <c r="W272"/>
    </row>
    <row r="273" spans="1:25" ht="13.15" customHeight="1" x14ac:dyDescent="0.25">
      <c r="A273" s="44" t="s">
        <v>948</v>
      </c>
      <c r="B273" s="44" t="s">
        <v>832</v>
      </c>
      <c r="C273" s="44" t="s">
        <v>1021</v>
      </c>
      <c r="D273" s="44" t="s">
        <v>833</v>
      </c>
      <c r="E273" s="44" t="s">
        <v>345</v>
      </c>
      <c r="F273" s="44" t="s">
        <v>346</v>
      </c>
      <c r="G273" s="9">
        <f>SUMIFS('Raw Data'!G$3:G$641,'Raw Data'!$B$3:$B$641,$B273,'Raw Data'!$D$3:$D$641,$E273)</f>
        <v>0</v>
      </c>
      <c r="H273" s="9">
        <f>SUMIFS('Raw Data'!H$3:H$641,'Raw Data'!$B$3:$B$641,$B273,'Raw Data'!$D$3:$D$641,$E273)</f>
        <v>192</v>
      </c>
      <c r="I273" s="9">
        <f>SUMIFS('Raw Data'!I$3:I$641,'Raw Data'!$B$3:$B$641,$B273,'Raw Data'!$D$3:$D$641,$E273)</f>
        <v>0</v>
      </c>
      <c r="J273" s="10">
        <f t="shared" si="16"/>
        <v>192</v>
      </c>
      <c r="K273" s="11">
        <f t="shared" si="17"/>
        <v>-192</v>
      </c>
      <c r="L273" s="10">
        <f t="shared" si="18"/>
        <v>0</v>
      </c>
      <c r="M273" s="11">
        <f t="shared" si="19"/>
        <v>-192</v>
      </c>
      <c r="N273" s="43">
        <v>1</v>
      </c>
      <c r="O273" s="12">
        <v>2836</v>
      </c>
      <c r="P273" s="13">
        <v>0</v>
      </c>
      <c r="Q273" s="43">
        <v>0</v>
      </c>
      <c r="R273" s="43">
        <v>35</v>
      </c>
      <c r="S273" s="13">
        <v>703</v>
      </c>
      <c r="T273" s="42">
        <v>360</v>
      </c>
      <c r="U273" s="2">
        <v>300</v>
      </c>
      <c r="W273"/>
    </row>
    <row r="274" spans="1:25" customFormat="1" ht="13.35" customHeight="1" x14ac:dyDescent="0.25">
      <c r="A274" s="2">
        <v>2022</v>
      </c>
      <c r="B274" s="14" t="s">
        <v>9</v>
      </c>
      <c r="C274" s="2" t="s">
        <v>799</v>
      </c>
      <c r="D274" s="2" t="s">
        <v>10</v>
      </c>
      <c r="E274" s="2" t="s">
        <v>13</v>
      </c>
      <c r="F274" s="2" t="s">
        <v>14</v>
      </c>
      <c r="G274" s="9">
        <f>SUMIFS('Raw Data'!G$3:G$641,'Raw Data'!$B$3:$B$641,$B274,'Raw Data'!$D$3:$D$641,$E274)</f>
        <v>0</v>
      </c>
      <c r="H274" s="9">
        <f>SUMIFS('Raw Data'!H$3:H$641,'Raw Data'!$B$3:$B$641,$B274,'Raw Data'!$D$3:$D$641,$E274)</f>
        <v>0</v>
      </c>
      <c r="I274" s="9">
        <f>SUMIFS('Raw Data'!I$3:I$641,'Raw Data'!$B$3:$B$641,$B274,'Raw Data'!$D$3:$D$641,$E274)</f>
        <v>0</v>
      </c>
      <c r="J274" s="10">
        <f t="shared" si="16"/>
        <v>0</v>
      </c>
      <c r="K274" s="11">
        <f t="shared" si="17"/>
        <v>0</v>
      </c>
      <c r="L274" s="10">
        <f t="shared" si="18"/>
        <v>0</v>
      </c>
      <c r="M274" s="11">
        <f t="shared" si="19"/>
        <v>0</v>
      </c>
      <c r="N274" s="43">
        <v>1</v>
      </c>
      <c r="O274" s="12">
        <v>1101</v>
      </c>
      <c r="P274" s="13">
        <v>988</v>
      </c>
      <c r="Q274" s="43">
        <v>0</v>
      </c>
      <c r="R274" s="43">
        <v>0</v>
      </c>
      <c r="S274" s="13">
        <v>97</v>
      </c>
      <c r="T274" s="42" t="s">
        <v>13</v>
      </c>
      <c r="U274" s="2">
        <v>600</v>
      </c>
      <c r="X274" s="6"/>
      <c r="Y274" s="6"/>
    </row>
    <row r="275" spans="1:25" customFormat="1" ht="13.35" customHeight="1" x14ac:dyDescent="0.25">
      <c r="A275" s="2">
        <v>2022</v>
      </c>
      <c r="B275" s="14" t="s">
        <v>21</v>
      </c>
      <c r="C275" s="2" t="s">
        <v>799</v>
      </c>
      <c r="D275" s="2" t="s">
        <v>22</v>
      </c>
      <c r="E275" s="2" t="s">
        <v>27</v>
      </c>
      <c r="F275" s="2" t="s">
        <v>28</v>
      </c>
      <c r="G275" s="9">
        <f>SUMIFS('Raw Data'!G$3:G$641,'Raw Data'!$B$3:$B$641,$B275,'Raw Data'!$D$3:$D$641,$E275)</f>
        <v>0</v>
      </c>
      <c r="H275" s="9">
        <f>SUMIFS('Raw Data'!H$3:H$641,'Raw Data'!$B$3:$B$641,$B275,'Raw Data'!$D$3:$D$641,$E275)</f>
        <v>0</v>
      </c>
      <c r="I275" s="9">
        <f>SUMIFS('Raw Data'!I$3:I$641,'Raw Data'!$B$3:$B$641,$B275,'Raw Data'!$D$3:$D$641,$E275)</f>
        <v>0</v>
      </c>
      <c r="J275" s="10">
        <f t="shared" si="16"/>
        <v>0</v>
      </c>
      <c r="K275" s="11">
        <f t="shared" si="17"/>
        <v>0</v>
      </c>
      <c r="L275" s="10">
        <f t="shared" si="18"/>
        <v>0</v>
      </c>
      <c r="M275" s="11">
        <f t="shared" si="19"/>
        <v>0</v>
      </c>
      <c r="N275" s="43">
        <v>1</v>
      </c>
      <c r="O275" s="12">
        <v>1110</v>
      </c>
      <c r="P275" s="13">
        <v>0</v>
      </c>
      <c r="Q275" s="43">
        <v>0</v>
      </c>
      <c r="R275" s="43">
        <v>0</v>
      </c>
      <c r="S275" s="13">
        <v>0</v>
      </c>
      <c r="T275" s="42" t="s">
        <v>27</v>
      </c>
      <c r="U275" s="2">
        <v>300</v>
      </c>
      <c r="V275" s="6"/>
      <c r="X275" s="6"/>
      <c r="Y275" s="6"/>
    </row>
    <row r="276" spans="1:25" customFormat="1" ht="13.35" customHeight="1" x14ac:dyDescent="0.25">
      <c r="A276" s="2">
        <v>2022</v>
      </c>
      <c r="B276" s="14" t="s">
        <v>21</v>
      </c>
      <c r="C276" s="2" t="s">
        <v>799</v>
      </c>
      <c r="D276" s="2" t="s">
        <v>22</v>
      </c>
      <c r="E276" s="2" t="s">
        <v>31</v>
      </c>
      <c r="F276" s="2" t="s">
        <v>32</v>
      </c>
      <c r="G276" s="9">
        <f>SUMIFS('Raw Data'!G$3:G$641,'Raw Data'!$B$3:$B$641,$B276,'Raw Data'!$D$3:$D$641,$E276)</f>
        <v>0</v>
      </c>
      <c r="H276" s="9">
        <f>SUMIFS('Raw Data'!H$3:H$641,'Raw Data'!$B$3:$B$641,$B276,'Raw Data'!$D$3:$D$641,$E276)</f>
        <v>-1651.86</v>
      </c>
      <c r="I276" s="9">
        <f>SUMIFS('Raw Data'!I$3:I$641,'Raw Data'!$B$3:$B$641,$B276,'Raw Data'!$D$3:$D$641,$E276)</f>
        <v>0</v>
      </c>
      <c r="J276" s="10">
        <f t="shared" si="16"/>
        <v>-1651.86</v>
      </c>
      <c r="K276" s="11">
        <f t="shared" si="17"/>
        <v>1651.86</v>
      </c>
      <c r="L276" s="10">
        <f t="shared" si="18"/>
        <v>0</v>
      </c>
      <c r="M276" s="11">
        <f t="shared" si="19"/>
        <v>1651.86</v>
      </c>
      <c r="N276" s="43">
        <v>1</v>
      </c>
      <c r="O276" s="12">
        <v>1110</v>
      </c>
      <c r="P276" s="13">
        <v>0</v>
      </c>
      <c r="Q276" s="43">
        <v>0</v>
      </c>
      <c r="R276" s="43">
        <v>0</v>
      </c>
      <c r="S276" s="13">
        <v>0</v>
      </c>
      <c r="T276" s="42" t="s">
        <v>31</v>
      </c>
      <c r="U276" s="2">
        <v>300</v>
      </c>
      <c r="V276" s="6"/>
      <c r="X276" s="6"/>
      <c r="Y276" s="6"/>
    </row>
    <row r="277" spans="1:25" customFormat="1" ht="13.35" customHeight="1" x14ac:dyDescent="0.25">
      <c r="A277" s="2">
        <v>2022</v>
      </c>
      <c r="B277" s="14" t="s">
        <v>21</v>
      </c>
      <c r="C277" s="2" t="s">
        <v>799</v>
      </c>
      <c r="D277" s="2" t="s">
        <v>785</v>
      </c>
      <c r="E277" s="2">
        <v>432</v>
      </c>
      <c r="F277" s="2" t="s">
        <v>36</v>
      </c>
      <c r="G277" s="9">
        <f>SUMIFS('Raw Data'!G$3:G$641,'Raw Data'!$B$3:$B$641,$B277,'Raw Data'!$D$3:$D$641,$E277)</f>
        <v>6682.87</v>
      </c>
      <c r="H277" s="9">
        <f>SUMIFS('Raw Data'!H$3:H$641,'Raw Data'!$B$3:$B$641,$B277,'Raw Data'!$D$3:$D$641,$E277)</f>
        <v>545.99</v>
      </c>
      <c r="I277" s="9">
        <f>SUMIFS('Raw Data'!I$3:I$641,'Raw Data'!$B$3:$B$641,$B277,'Raw Data'!$D$3:$D$641,$E277)</f>
        <v>1832</v>
      </c>
      <c r="J277" s="10">
        <f t="shared" si="16"/>
        <v>2377.9899999999998</v>
      </c>
      <c r="K277" s="11">
        <f t="shared" si="17"/>
        <v>4304.88</v>
      </c>
      <c r="L277" s="10">
        <f t="shared" si="18"/>
        <v>3898.3408333333336</v>
      </c>
      <c r="M277" s="11">
        <f t="shared" si="19"/>
        <v>1520.3508333333339</v>
      </c>
      <c r="N277" s="43">
        <v>1</v>
      </c>
      <c r="O277" s="12">
        <v>1110</v>
      </c>
      <c r="P277" s="13">
        <v>0</v>
      </c>
      <c r="Q277" s="43">
        <v>0</v>
      </c>
      <c r="R277" s="43">
        <v>0</v>
      </c>
      <c r="S277" s="13">
        <v>0</v>
      </c>
      <c r="T277" s="42">
        <v>432</v>
      </c>
      <c r="U277" s="2">
        <v>400</v>
      </c>
      <c r="V277" s="6"/>
      <c r="X277" s="6"/>
    </row>
    <row r="278" spans="1:25" customFormat="1" ht="13.35" customHeight="1" x14ac:dyDescent="0.25">
      <c r="A278" s="2">
        <v>2022</v>
      </c>
      <c r="B278" s="14" t="s">
        <v>21</v>
      </c>
      <c r="C278" s="2" t="s">
        <v>799</v>
      </c>
      <c r="D278" s="2" t="s">
        <v>22</v>
      </c>
      <c r="E278" s="2" t="s">
        <v>39</v>
      </c>
      <c r="F278" s="2" t="s">
        <v>40</v>
      </c>
      <c r="G278" s="9">
        <f>SUMIFS('Raw Data'!G$3:G$641,'Raw Data'!$B$3:$B$641,$B278,'Raw Data'!$D$3:$D$641,$E278)</f>
        <v>0</v>
      </c>
      <c r="H278" s="9">
        <f>SUMIFS('Raw Data'!H$3:H$641,'Raw Data'!$B$3:$B$641,$B278,'Raw Data'!$D$3:$D$641,$E278)</f>
        <v>0</v>
      </c>
      <c r="I278" s="9">
        <f>SUMIFS('Raw Data'!I$3:I$641,'Raw Data'!$B$3:$B$641,$B278,'Raw Data'!$D$3:$D$641,$E278)</f>
        <v>0</v>
      </c>
      <c r="J278" s="10">
        <f t="shared" si="16"/>
        <v>0</v>
      </c>
      <c r="K278" s="11">
        <f t="shared" si="17"/>
        <v>0</v>
      </c>
      <c r="L278" s="10">
        <f t="shared" si="18"/>
        <v>0</v>
      </c>
      <c r="M278" s="11">
        <f t="shared" si="19"/>
        <v>0</v>
      </c>
      <c r="N278" s="43">
        <v>1</v>
      </c>
      <c r="O278" s="12">
        <v>1110</v>
      </c>
      <c r="P278" s="13">
        <v>0</v>
      </c>
      <c r="Q278" s="43">
        <v>0</v>
      </c>
      <c r="R278" s="43">
        <v>0</v>
      </c>
      <c r="S278" s="13">
        <v>0</v>
      </c>
      <c r="T278" s="42" t="s">
        <v>39</v>
      </c>
      <c r="U278" s="2">
        <v>400</v>
      </c>
      <c r="V278" s="6"/>
      <c r="X278" s="6"/>
      <c r="Y278" s="6"/>
    </row>
    <row r="279" spans="1:25" ht="13.15" customHeight="1" x14ac:dyDescent="0.25">
      <c r="A279" s="2">
        <v>2022</v>
      </c>
      <c r="B279" s="44" t="s">
        <v>21</v>
      </c>
      <c r="C279" s="44" t="s">
        <v>799</v>
      </c>
      <c r="D279" s="44" t="s">
        <v>22</v>
      </c>
      <c r="E279" s="44" t="s">
        <v>41</v>
      </c>
      <c r="F279" s="44" t="s">
        <v>42</v>
      </c>
      <c r="G279" s="9">
        <f>SUMIFS('Raw Data'!G$3:G$641,'Raw Data'!$B$3:$B$641,$B279,'Raw Data'!$D$3:$D$641,$E279)</f>
        <v>15753.8</v>
      </c>
      <c r="H279" s="9">
        <f>SUMIFS('Raw Data'!H$3:H$641,'Raw Data'!$B$3:$B$641,$B279,'Raw Data'!$D$3:$D$641,$E279)</f>
        <v>1865.82</v>
      </c>
      <c r="I279" s="9">
        <f>SUMIFS('Raw Data'!I$3:I$641,'Raw Data'!$B$3:$B$641,$B279,'Raw Data'!$D$3:$D$641,$E279)</f>
        <v>0</v>
      </c>
      <c r="J279" s="10">
        <f t="shared" si="16"/>
        <v>1865.82</v>
      </c>
      <c r="K279" s="11">
        <f t="shared" si="17"/>
        <v>13887.98</v>
      </c>
      <c r="L279" s="10">
        <f t="shared" si="18"/>
        <v>9189.7166666666672</v>
      </c>
      <c r="M279" s="11">
        <f t="shared" si="19"/>
        <v>7323.8966666666674</v>
      </c>
      <c r="N279" s="43">
        <v>1</v>
      </c>
      <c r="O279" s="12">
        <v>1110</v>
      </c>
      <c r="P279" s="13">
        <v>0</v>
      </c>
      <c r="Q279" s="43">
        <v>0</v>
      </c>
      <c r="R279" s="43">
        <v>0</v>
      </c>
      <c r="S279" s="13">
        <v>0</v>
      </c>
      <c r="T279" s="42" t="s">
        <v>41</v>
      </c>
      <c r="U279" s="2">
        <v>500</v>
      </c>
      <c r="V279" s="15"/>
      <c r="W279"/>
    </row>
    <row r="280" spans="1:25" ht="13.15" customHeight="1" x14ac:dyDescent="0.25">
      <c r="A280" s="2">
        <v>2022</v>
      </c>
      <c r="B280" s="14" t="s">
        <v>21</v>
      </c>
      <c r="C280" s="2" t="s">
        <v>799</v>
      </c>
      <c r="D280" s="2" t="s">
        <v>22</v>
      </c>
      <c r="E280" s="2" t="s">
        <v>43</v>
      </c>
      <c r="F280" s="2" t="s">
        <v>44</v>
      </c>
      <c r="G280" s="9">
        <f>SUMIFS('Raw Data'!G$3:G$641,'Raw Data'!$B$3:$B$641,$B280,'Raw Data'!$D$3:$D$641,$E280)</f>
        <v>98484.65</v>
      </c>
      <c r="H280" s="9">
        <f>SUMIFS('Raw Data'!H$3:H$641,'Raw Data'!$B$3:$B$641,$B280,'Raw Data'!$D$3:$D$641,$E280)</f>
        <v>9827.2099999999991</v>
      </c>
      <c r="I280" s="9">
        <f>SUMIFS('Raw Data'!I$3:I$641,'Raw Data'!$B$3:$B$641,$B280,'Raw Data'!$D$3:$D$641,$E280)</f>
        <v>0</v>
      </c>
      <c r="J280" s="10">
        <f t="shared" si="16"/>
        <v>9827.2099999999991</v>
      </c>
      <c r="K280" s="11">
        <f t="shared" si="17"/>
        <v>88657.44</v>
      </c>
      <c r="L280" s="10">
        <f t="shared" si="18"/>
        <v>57449.379166666666</v>
      </c>
      <c r="M280" s="11">
        <f t="shared" si="19"/>
        <v>47622.169166666667</v>
      </c>
      <c r="N280" s="43">
        <v>1</v>
      </c>
      <c r="O280" s="12">
        <v>1110</v>
      </c>
      <c r="P280" s="13">
        <v>0</v>
      </c>
      <c r="Q280" s="43">
        <v>0</v>
      </c>
      <c r="R280" s="43">
        <v>0</v>
      </c>
      <c r="S280" s="13">
        <v>0</v>
      </c>
      <c r="T280" s="42" t="s">
        <v>43</v>
      </c>
      <c r="U280" s="2">
        <v>500</v>
      </c>
      <c r="V280" s="15"/>
      <c r="W280"/>
    </row>
    <row r="281" spans="1:25" ht="13.15" customHeight="1" x14ac:dyDescent="0.25">
      <c r="A281" s="2">
        <v>2022</v>
      </c>
      <c r="B281" s="14" t="s">
        <v>21</v>
      </c>
      <c r="C281" s="2" t="s">
        <v>799</v>
      </c>
      <c r="D281" s="2" t="s">
        <v>22</v>
      </c>
      <c r="E281" s="2" t="s">
        <v>45</v>
      </c>
      <c r="F281" s="2" t="s">
        <v>788</v>
      </c>
      <c r="G281" s="9">
        <f>SUMIFS('Raw Data'!G$3:G$641,'Raw Data'!$B$3:$B$641,$B281,'Raw Data'!$D$3:$D$641,$E281)</f>
        <v>40000</v>
      </c>
      <c r="H281" s="9">
        <f>SUMIFS('Raw Data'!H$3:H$641,'Raw Data'!$B$3:$B$641,$B281,'Raw Data'!$D$3:$D$641,$E281)</f>
        <v>0.01</v>
      </c>
      <c r="I281" s="9">
        <f>SUMIFS('Raw Data'!I$3:I$641,'Raw Data'!$B$3:$B$641,$B281,'Raw Data'!$D$3:$D$641,$E281)</f>
        <v>0</v>
      </c>
      <c r="J281" s="10">
        <f t="shared" si="16"/>
        <v>0.01</v>
      </c>
      <c r="K281" s="11">
        <f t="shared" si="17"/>
        <v>39999.99</v>
      </c>
      <c r="L281" s="10">
        <f t="shared" si="18"/>
        <v>23333.333333333336</v>
      </c>
      <c r="M281" s="11">
        <f t="shared" si="19"/>
        <v>23333.323333333337</v>
      </c>
      <c r="N281" s="43">
        <v>1</v>
      </c>
      <c r="O281" s="12">
        <v>1110</v>
      </c>
      <c r="P281" s="13">
        <v>0</v>
      </c>
      <c r="Q281" s="43">
        <v>0</v>
      </c>
      <c r="R281" s="43">
        <v>0</v>
      </c>
      <c r="S281" s="13">
        <v>0</v>
      </c>
      <c r="T281" s="42" t="s">
        <v>45</v>
      </c>
      <c r="U281" s="2">
        <v>500</v>
      </c>
      <c r="W281"/>
    </row>
    <row r="282" spans="1:25" ht="13.15" customHeight="1" x14ac:dyDescent="0.25">
      <c r="A282" s="2">
        <v>2022</v>
      </c>
      <c r="B282" s="14" t="s">
        <v>21</v>
      </c>
      <c r="C282" s="2" t="s">
        <v>799</v>
      </c>
      <c r="D282" s="2" t="s">
        <v>22</v>
      </c>
      <c r="E282" s="2" t="s">
        <v>19</v>
      </c>
      <c r="F282" s="2" t="s">
        <v>752</v>
      </c>
      <c r="G282" s="9">
        <f>SUMIFS('Raw Data'!G$3:G$641,'Raw Data'!$B$3:$B$641,$B282,'Raw Data'!$D$3:$D$641,$E282)</f>
        <v>0</v>
      </c>
      <c r="H282" s="9">
        <f>SUMIFS('Raw Data'!H$3:H$641,'Raw Data'!$B$3:$B$641,$B282,'Raw Data'!$D$3:$D$641,$E282)</f>
        <v>0</v>
      </c>
      <c r="I282" s="9">
        <f>SUMIFS('Raw Data'!I$3:I$641,'Raw Data'!$B$3:$B$641,$B282,'Raw Data'!$D$3:$D$641,$E282)</f>
        <v>0</v>
      </c>
      <c r="J282" s="10">
        <f t="shared" si="16"/>
        <v>0</v>
      </c>
      <c r="K282" s="11">
        <f t="shared" si="17"/>
        <v>0</v>
      </c>
      <c r="L282" s="10">
        <f t="shared" si="18"/>
        <v>0</v>
      </c>
      <c r="M282" s="11">
        <f t="shared" si="19"/>
        <v>0</v>
      </c>
      <c r="N282" s="43">
        <v>1</v>
      </c>
      <c r="O282" s="12">
        <v>1110</v>
      </c>
      <c r="P282" s="13">
        <v>0</v>
      </c>
      <c r="Q282" s="43">
        <v>0</v>
      </c>
      <c r="R282" s="43">
        <v>0</v>
      </c>
      <c r="S282" s="13">
        <v>0</v>
      </c>
      <c r="T282" s="42" t="s">
        <v>19</v>
      </c>
      <c r="U282" s="2">
        <v>500</v>
      </c>
      <c r="W282"/>
    </row>
    <row r="283" spans="1:25" s="15" customFormat="1" ht="13.15" customHeight="1" x14ac:dyDescent="0.25">
      <c r="A283" s="2">
        <v>2022</v>
      </c>
      <c r="B283" s="14" t="s">
        <v>21</v>
      </c>
      <c r="C283" s="2" t="s">
        <v>799</v>
      </c>
      <c r="D283" s="2" t="s">
        <v>22</v>
      </c>
      <c r="E283" s="2" t="s">
        <v>140</v>
      </c>
      <c r="F283" s="2" t="s">
        <v>141</v>
      </c>
      <c r="G283" s="9">
        <f>SUMIFS('Raw Data'!G$3:G$641,'Raw Data'!$B$3:$B$641,$B283,'Raw Data'!$D$3:$D$641,$E283)</f>
        <v>0</v>
      </c>
      <c r="H283" s="9">
        <f>SUMIFS('Raw Data'!H$3:H$641,'Raw Data'!$B$3:$B$641,$B283,'Raw Data'!$D$3:$D$641,$E283)</f>
        <v>0</v>
      </c>
      <c r="I283" s="9">
        <f>SUMIFS('Raw Data'!I$3:I$641,'Raw Data'!$B$3:$B$641,$B283,'Raw Data'!$D$3:$D$641,$E283)</f>
        <v>0</v>
      </c>
      <c r="J283" s="10">
        <f t="shared" si="16"/>
        <v>0</v>
      </c>
      <c r="K283" s="11">
        <f t="shared" si="17"/>
        <v>0</v>
      </c>
      <c r="L283" s="10">
        <f t="shared" si="18"/>
        <v>0</v>
      </c>
      <c r="M283" s="11">
        <f t="shared" si="19"/>
        <v>0</v>
      </c>
      <c r="N283" s="43">
        <v>1</v>
      </c>
      <c r="O283" s="12">
        <v>1110</v>
      </c>
      <c r="P283" s="13">
        <v>0</v>
      </c>
      <c r="Q283" s="43">
        <v>0</v>
      </c>
      <c r="R283" s="43">
        <v>0</v>
      </c>
      <c r="S283" s="13">
        <v>0</v>
      </c>
      <c r="T283" s="42" t="s">
        <v>140</v>
      </c>
      <c r="U283" s="2">
        <v>500</v>
      </c>
      <c r="V283"/>
      <c r="W283"/>
      <c r="X283" s="6"/>
    </row>
    <row r="284" spans="1:25" s="15" customFormat="1" ht="13.15" customHeight="1" x14ac:dyDescent="0.25">
      <c r="A284" s="2">
        <v>2022</v>
      </c>
      <c r="B284" s="14" t="s">
        <v>21</v>
      </c>
      <c r="C284" s="2" t="s">
        <v>799</v>
      </c>
      <c r="D284" s="2" t="s">
        <v>22</v>
      </c>
      <c r="E284" s="2" t="s">
        <v>13</v>
      </c>
      <c r="F284" s="2" t="s">
        <v>14</v>
      </c>
      <c r="G284" s="9">
        <f>SUMIFS('Raw Data'!G$3:G$641,'Raw Data'!$B$3:$B$641,$B284,'Raw Data'!$D$3:$D$641,$E284)</f>
        <v>233284.67</v>
      </c>
      <c r="H284" s="9">
        <f>SUMIFS('Raw Data'!H$3:H$641,'Raw Data'!$B$3:$B$641,$B284,'Raw Data'!$D$3:$D$641,$E284)</f>
        <v>29137.63</v>
      </c>
      <c r="I284" s="9">
        <f>SUMIFS('Raw Data'!I$3:I$641,'Raw Data'!$B$3:$B$641,$B284,'Raw Data'!$D$3:$D$641,$E284)</f>
        <v>9016</v>
      </c>
      <c r="J284" s="10">
        <f t="shared" si="16"/>
        <v>38153.630000000005</v>
      </c>
      <c r="K284" s="11">
        <f t="shared" si="17"/>
        <v>195131.04</v>
      </c>
      <c r="L284" s="10">
        <f t="shared" si="18"/>
        <v>136082.72416666668</v>
      </c>
      <c r="M284" s="11">
        <f t="shared" si="19"/>
        <v>97929.094166666677</v>
      </c>
      <c r="N284" s="43">
        <v>1</v>
      </c>
      <c r="O284" s="12">
        <v>1110</v>
      </c>
      <c r="P284" s="13">
        <v>0</v>
      </c>
      <c r="Q284" s="43">
        <v>0</v>
      </c>
      <c r="R284" s="43">
        <v>0</v>
      </c>
      <c r="S284" s="13">
        <v>0</v>
      </c>
      <c r="T284" s="42" t="s">
        <v>13</v>
      </c>
      <c r="U284" s="2">
        <v>600</v>
      </c>
      <c r="V284" s="6"/>
      <c r="W284"/>
      <c r="X284" s="6"/>
    </row>
    <row r="285" spans="1:25" ht="13.15" customHeight="1" x14ac:dyDescent="0.25">
      <c r="A285" s="2">
        <v>2022</v>
      </c>
      <c r="B285" s="14" t="s">
        <v>21</v>
      </c>
      <c r="C285" s="2" t="s">
        <v>799</v>
      </c>
      <c r="D285" s="2" t="s">
        <v>22</v>
      </c>
      <c r="E285" s="2" t="s">
        <v>15</v>
      </c>
      <c r="F285" s="2" t="s">
        <v>753</v>
      </c>
      <c r="G285" s="9">
        <f>SUMIFS('Raw Data'!G$3:G$641,'Raw Data'!$B$3:$B$641,$B285,'Raw Data'!$D$3:$D$641,$E285)</f>
        <v>0</v>
      </c>
      <c r="H285" s="9">
        <f>SUMIFS('Raw Data'!H$3:H$641,'Raw Data'!$B$3:$B$641,$B285,'Raw Data'!$D$3:$D$641,$E285)</f>
        <v>0</v>
      </c>
      <c r="I285" s="9">
        <f>SUMIFS('Raw Data'!I$3:I$641,'Raw Data'!$B$3:$B$641,$B285,'Raw Data'!$D$3:$D$641,$E285)</f>
        <v>0</v>
      </c>
      <c r="J285" s="10">
        <f t="shared" si="16"/>
        <v>0</v>
      </c>
      <c r="K285" s="11">
        <f t="shared" si="17"/>
        <v>0</v>
      </c>
      <c r="L285" s="10">
        <f t="shared" si="18"/>
        <v>0</v>
      </c>
      <c r="M285" s="11">
        <f t="shared" si="19"/>
        <v>0</v>
      </c>
      <c r="N285" s="43">
        <v>1</v>
      </c>
      <c r="O285" s="12">
        <v>1110</v>
      </c>
      <c r="P285" s="13">
        <v>0</v>
      </c>
      <c r="Q285" s="43">
        <v>0</v>
      </c>
      <c r="R285" s="43">
        <v>0</v>
      </c>
      <c r="S285" s="13">
        <v>0</v>
      </c>
      <c r="T285" s="42" t="s">
        <v>15</v>
      </c>
      <c r="U285" s="2">
        <v>600</v>
      </c>
      <c r="W285"/>
    </row>
    <row r="286" spans="1:25" ht="13.15" customHeight="1" x14ac:dyDescent="0.25">
      <c r="A286" s="2">
        <v>2022</v>
      </c>
      <c r="B286" s="14" t="s">
        <v>21</v>
      </c>
      <c r="C286" s="2" t="s">
        <v>799</v>
      </c>
      <c r="D286" s="2" t="s">
        <v>22</v>
      </c>
      <c r="E286" s="2">
        <v>752</v>
      </c>
      <c r="F286" s="2" t="s">
        <v>50</v>
      </c>
      <c r="G286" s="9">
        <f>SUMIFS('Raw Data'!G$3:G$641,'Raw Data'!$B$3:$B$641,$B286,'Raw Data'!$D$3:$D$641,$E286)</f>
        <v>0</v>
      </c>
      <c r="H286" s="9">
        <f>SUMIFS('Raw Data'!H$3:H$641,'Raw Data'!$B$3:$B$641,$B286,'Raw Data'!$D$3:$D$641,$E286)</f>
        <v>0</v>
      </c>
      <c r="I286" s="9">
        <f>SUMIFS('Raw Data'!I$3:I$641,'Raw Data'!$B$3:$B$641,$B286,'Raw Data'!$D$3:$D$641,$E286)</f>
        <v>0</v>
      </c>
      <c r="J286" s="10">
        <f t="shared" si="16"/>
        <v>0</v>
      </c>
      <c r="K286" s="11">
        <f t="shared" si="17"/>
        <v>0</v>
      </c>
      <c r="L286" s="10">
        <f t="shared" si="18"/>
        <v>0</v>
      </c>
      <c r="M286" s="11">
        <f t="shared" si="19"/>
        <v>0</v>
      </c>
      <c r="N286" s="43">
        <v>1</v>
      </c>
      <c r="O286" s="12">
        <v>1110</v>
      </c>
      <c r="P286" s="13">
        <v>0</v>
      </c>
      <c r="Q286" s="43">
        <v>0</v>
      </c>
      <c r="R286" s="43">
        <v>0</v>
      </c>
      <c r="S286" s="13">
        <v>0</v>
      </c>
      <c r="T286" s="42">
        <v>752</v>
      </c>
      <c r="U286" s="2">
        <v>700</v>
      </c>
      <c r="W286"/>
    </row>
    <row r="287" spans="1:25" ht="13.15" customHeight="1" x14ac:dyDescent="0.25">
      <c r="A287" s="2">
        <v>2022</v>
      </c>
      <c r="B287" s="14" t="s">
        <v>21</v>
      </c>
      <c r="C287" s="2" t="s">
        <v>799</v>
      </c>
      <c r="D287" s="2" t="s">
        <v>22</v>
      </c>
      <c r="E287" s="2" t="s">
        <v>53</v>
      </c>
      <c r="F287" s="2" t="s">
        <v>54</v>
      </c>
      <c r="G287" s="9">
        <f>SUMIFS('Raw Data'!G$3:G$641,'Raw Data'!$B$3:$B$641,$B287,'Raw Data'!$D$3:$D$641,$E287)</f>
        <v>1380</v>
      </c>
      <c r="H287" s="9">
        <f>SUMIFS('Raw Data'!H$3:H$641,'Raw Data'!$B$3:$B$641,$B287,'Raw Data'!$D$3:$D$641,$E287)</f>
        <v>1278</v>
      </c>
      <c r="I287" s="9">
        <f>SUMIFS('Raw Data'!I$3:I$641,'Raw Data'!$B$3:$B$641,$B287,'Raw Data'!$D$3:$D$641,$E287)</f>
        <v>0</v>
      </c>
      <c r="J287" s="10">
        <f t="shared" si="16"/>
        <v>1278</v>
      </c>
      <c r="K287" s="11">
        <f t="shared" si="17"/>
        <v>102</v>
      </c>
      <c r="L287" s="10">
        <f t="shared" si="18"/>
        <v>805</v>
      </c>
      <c r="M287" s="11">
        <f t="shared" si="19"/>
        <v>-473</v>
      </c>
      <c r="N287" s="43">
        <v>1</v>
      </c>
      <c r="O287" s="12">
        <v>1110</v>
      </c>
      <c r="P287" s="13">
        <v>0</v>
      </c>
      <c r="Q287" s="43">
        <v>0</v>
      </c>
      <c r="R287" s="43">
        <v>0</v>
      </c>
      <c r="S287" s="13">
        <v>0</v>
      </c>
      <c r="T287" s="42" t="s">
        <v>53</v>
      </c>
      <c r="U287" s="2">
        <v>800</v>
      </c>
      <c r="W287"/>
    </row>
    <row r="288" spans="1:25" ht="13.15" customHeight="1" x14ac:dyDescent="0.25">
      <c r="A288" s="2">
        <v>2022</v>
      </c>
      <c r="B288" s="44" t="s">
        <v>21</v>
      </c>
      <c r="C288" s="44" t="s">
        <v>799</v>
      </c>
      <c r="D288" s="44" t="s">
        <v>22</v>
      </c>
      <c r="E288" s="44" t="s">
        <v>55</v>
      </c>
      <c r="F288" s="44" t="s">
        <v>56</v>
      </c>
      <c r="G288" s="9">
        <f>SUMIFS('Raw Data'!G$3:G$641,'Raw Data'!$B$3:$B$641,$B288,'Raw Data'!$D$3:$D$641,$E288)</f>
        <v>7612.16</v>
      </c>
      <c r="H288" s="9">
        <f>SUMIFS('Raw Data'!H$3:H$641,'Raw Data'!$B$3:$B$641,$B288,'Raw Data'!$D$3:$D$641,$E288)</f>
        <v>4322.08</v>
      </c>
      <c r="I288" s="9">
        <f>SUMIFS('Raw Data'!I$3:I$641,'Raw Data'!$B$3:$B$641,$B288,'Raw Data'!$D$3:$D$641,$E288)</f>
        <v>0</v>
      </c>
      <c r="J288" s="10">
        <f t="shared" si="16"/>
        <v>4322.08</v>
      </c>
      <c r="K288" s="11">
        <f t="shared" si="17"/>
        <v>3290.08</v>
      </c>
      <c r="L288" s="10">
        <f t="shared" si="18"/>
        <v>4440.4266666666672</v>
      </c>
      <c r="M288" s="11">
        <f t="shared" si="19"/>
        <v>118.34666666666726</v>
      </c>
      <c r="N288" s="43">
        <v>1</v>
      </c>
      <c r="O288" s="12">
        <v>1110</v>
      </c>
      <c r="P288" s="13">
        <v>0</v>
      </c>
      <c r="Q288" s="43">
        <v>0</v>
      </c>
      <c r="R288" s="43">
        <v>0</v>
      </c>
      <c r="S288" s="13">
        <v>0</v>
      </c>
      <c r="T288" s="42" t="s">
        <v>55</v>
      </c>
      <c r="U288" s="2">
        <v>800</v>
      </c>
      <c r="W288"/>
    </row>
    <row r="289" spans="1:25" ht="13.15" customHeight="1" x14ac:dyDescent="0.25">
      <c r="A289" s="2">
        <v>2022</v>
      </c>
      <c r="B289" s="44" t="s">
        <v>59</v>
      </c>
      <c r="C289" s="44" t="s">
        <v>799</v>
      </c>
      <c r="D289" s="44" t="s">
        <v>60</v>
      </c>
      <c r="E289" s="44" t="s">
        <v>15</v>
      </c>
      <c r="F289" s="44" t="s">
        <v>16</v>
      </c>
      <c r="G289" s="9">
        <f>SUMIFS('Raw Data'!G$3:G$641,'Raw Data'!$B$3:$B$641,$B289,'Raw Data'!$D$3:$D$641,$E289)</f>
        <v>125000</v>
      </c>
      <c r="H289" s="9">
        <f>SUMIFS('Raw Data'!H$3:H$641,'Raw Data'!$B$3:$B$641,$B289,'Raw Data'!$D$3:$D$641,$E289)</f>
        <v>125000</v>
      </c>
      <c r="I289" s="9">
        <f>SUMIFS('Raw Data'!I$3:I$641,'Raw Data'!$B$3:$B$641,$B289,'Raw Data'!$D$3:$D$641,$E289)</f>
        <v>0</v>
      </c>
      <c r="J289" s="10">
        <f t="shared" si="16"/>
        <v>125000</v>
      </c>
      <c r="K289" s="11">
        <f t="shared" si="17"/>
        <v>0</v>
      </c>
      <c r="L289" s="10">
        <f t="shared" si="18"/>
        <v>72916.666666666657</v>
      </c>
      <c r="M289" s="11">
        <f t="shared" si="19"/>
        <v>-52083.333333333343</v>
      </c>
      <c r="N289" s="43">
        <v>1</v>
      </c>
      <c r="O289" s="12">
        <v>1110</v>
      </c>
      <c r="P289" s="13">
        <v>0</v>
      </c>
      <c r="Q289" s="43">
        <v>0</v>
      </c>
      <c r="R289" s="43">
        <v>0</v>
      </c>
      <c r="S289" s="13">
        <v>186</v>
      </c>
      <c r="T289" s="44" t="s">
        <v>15</v>
      </c>
      <c r="U289" s="2">
        <v>600</v>
      </c>
      <c r="W289"/>
    </row>
    <row r="290" spans="1:25" ht="13.15" customHeight="1" x14ac:dyDescent="0.25">
      <c r="A290" s="2">
        <v>2022</v>
      </c>
      <c r="B290" s="14" t="s">
        <v>62</v>
      </c>
      <c r="C290" s="2" t="s">
        <v>799</v>
      </c>
      <c r="D290" s="2" t="s">
        <v>63</v>
      </c>
      <c r="E290" s="2" t="s">
        <v>13</v>
      </c>
      <c r="F290" s="2" t="s">
        <v>14</v>
      </c>
      <c r="G290" s="9">
        <f>SUMIFS('Raw Data'!G$3:G$641,'Raw Data'!$B$3:$B$641,$B290,'Raw Data'!$D$3:$D$641,$E290)</f>
        <v>0</v>
      </c>
      <c r="H290" s="9">
        <f>SUMIFS('Raw Data'!H$3:H$641,'Raw Data'!$B$3:$B$641,$B290,'Raw Data'!$D$3:$D$641,$E290)</f>
        <v>0</v>
      </c>
      <c r="I290" s="9">
        <f>SUMIFS('Raw Data'!I$3:I$641,'Raw Data'!$B$3:$B$641,$B290,'Raw Data'!$D$3:$D$641,$E290)</f>
        <v>0</v>
      </c>
      <c r="J290" s="10">
        <f t="shared" si="16"/>
        <v>0</v>
      </c>
      <c r="K290" s="11">
        <f t="shared" si="17"/>
        <v>0</v>
      </c>
      <c r="L290" s="10">
        <f t="shared" si="18"/>
        <v>0</v>
      </c>
      <c r="M290" s="11">
        <f t="shared" si="19"/>
        <v>0</v>
      </c>
      <c r="N290" s="43">
        <v>1</v>
      </c>
      <c r="O290" s="12">
        <v>1110</v>
      </c>
      <c r="P290" s="13">
        <v>0</v>
      </c>
      <c r="Q290" s="43">
        <v>0</v>
      </c>
      <c r="R290" s="43">
        <v>0</v>
      </c>
      <c r="S290" s="13">
        <v>350</v>
      </c>
      <c r="T290" s="42" t="s">
        <v>13</v>
      </c>
      <c r="U290" s="2">
        <v>600</v>
      </c>
      <c r="V290" s="15"/>
      <c r="W290"/>
    </row>
    <row r="291" spans="1:25" ht="13.15" customHeight="1" x14ac:dyDescent="0.25">
      <c r="A291" s="2">
        <v>2022</v>
      </c>
      <c r="B291" s="44" t="s">
        <v>74</v>
      </c>
      <c r="C291" s="2" t="s">
        <v>799</v>
      </c>
      <c r="D291" s="44" t="s">
        <v>75</v>
      </c>
      <c r="E291" s="44" t="s">
        <v>31</v>
      </c>
      <c r="F291" s="44" t="s">
        <v>32</v>
      </c>
      <c r="G291" s="9">
        <f>SUMIFS('Raw Data'!G$3:G$641,'Raw Data'!$B$3:$B$641,$B291,'Raw Data'!$D$3:$D$641,$E291)</f>
        <v>0</v>
      </c>
      <c r="H291" s="9">
        <f>SUMIFS('Raw Data'!H$3:H$641,'Raw Data'!$B$3:$B$641,$B291,'Raw Data'!$D$3:$D$641,$E291)</f>
        <v>0</v>
      </c>
      <c r="I291" s="9">
        <f>SUMIFS('Raw Data'!I$3:I$641,'Raw Data'!$B$3:$B$641,$B291,'Raw Data'!$D$3:$D$641,$E291)</f>
        <v>0</v>
      </c>
      <c r="J291" s="10">
        <f t="shared" si="16"/>
        <v>0</v>
      </c>
      <c r="K291" s="11">
        <f t="shared" si="17"/>
        <v>0</v>
      </c>
      <c r="L291" s="10">
        <f t="shared" si="18"/>
        <v>0</v>
      </c>
      <c r="M291" s="11">
        <f t="shared" si="19"/>
        <v>0</v>
      </c>
      <c r="N291" s="43">
        <v>1</v>
      </c>
      <c r="O291" s="12">
        <v>1110</v>
      </c>
      <c r="P291" s="13">
        <v>0</v>
      </c>
      <c r="Q291" s="43">
        <v>0</v>
      </c>
      <c r="R291" s="43">
        <v>0</v>
      </c>
      <c r="S291" s="13">
        <v>564</v>
      </c>
      <c r="T291" s="42">
        <v>329</v>
      </c>
      <c r="U291" s="2">
        <v>300</v>
      </c>
      <c r="W291"/>
    </row>
    <row r="292" spans="1:25" customFormat="1" ht="13.5" customHeight="1" x14ac:dyDescent="0.25">
      <c r="A292" s="2">
        <v>2022</v>
      </c>
      <c r="B292" s="44" t="s">
        <v>74</v>
      </c>
      <c r="C292" s="2" t="s">
        <v>799</v>
      </c>
      <c r="D292" s="44" t="s">
        <v>75</v>
      </c>
      <c r="E292" s="44" t="s">
        <v>169</v>
      </c>
      <c r="F292" s="44" t="s">
        <v>170</v>
      </c>
      <c r="G292" s="9">
        <f>SUMIFS('Raw Data'!G$3:G$641,'Raw Data'!$B$3:$B$641,$B292,'Raw Data'!$D$3:$D$641,$E292)</f>
        <v>0</v>
      </c>
      <c r="H292" s="9">
        <f>SUMIFS('Raw Data'!H$3:H$641,'Raw Data'!$B$3:$B$641,$B292,'Raw Data'!$D$3:$D$641,$E292)</f>
        <v>99.08</v>
      </c>
      <c r="I292" s="9">
        <f>SUMIFS('Raw Data'!I$3:I$641,'Raw Data'!$B$3:$B$641,$B292,'Raw Data'!$D$3:$D$641,$E292)</f>
        <v>0</v>
      </c>
      <c r="J292" s="10">
        <f t="shared" si="16"/>
        <v>99.08</v>
      </c>
      <c r="K292" s="11">
        <f t="shared" si="17"/>
        <v>-99.08</v>
      </c>
      <c r="L292" s="10">
        <f t="shared" si="18"/>
        <v>0</v>
      </c>
      <c r="M292" s="11">
        <f t="shared" si="19"/>
        <v>-99.08</v>
      </c>
      <c r="N292" s="43">
        <v>1</v>
      </c>
      <c r="O292" s="12">
        <v>1110</v>
      </c>
      <c r="P292" s="13">
        <v>0</v>
      </c>
      <c r="Q292" s="43">
        <v>0</v>
      </c>
      <c r="R292" s="43">
        <v>0</v>
      </c>
      <c r="S292" s="13">
        <v>564</v>
      </c>
      <c r="T292" s="42">
        <v>530</v>
      </c>
      <c r="U292" s="2">
        <v>500</v>
      </c>
      <c r="V292" s="6"/>
      <c r="X292" s="6"/>
      <c r="Y292" s="6"/>
    </row>
    <row r="293" spans="1:25" ht="13.15" customHeight="1" x14ac:dyDescent="0.25">
      <c r="A293" s="2">
        <v>2022</v>
      </c>
      <c r="B293" s="14" t="s">
        <v>74</v>
      </c>
      <c r="C293" s="2" t="s">
        <v>799</v>
      </c>
      <c r="D293" s="2" t="s">
        <v>75</v>
      </c>
      <c r="E293" s="2" t="s">
        <v>72</v>
      </c>
      <c r="F293" s="2" t="s">
        <v>73</v>
      </c>
      <c r="G293" s="9">
        <f>SUMIFS('Raw Data'!G$3:G$641,'Raw Data'!$B$3:$B$641,$B293,'Raw Data'!$D$3:$D$641,$E293)</f>
        <v>0</v>
      </c>
      <c r="H293" s="9">
        <f>SUMIFS('Raw Data'!H$3:H$641,'Raw Data'!$B$3:$B$641,$B293,'Raw Data'!$D$3:$D$641,$E293)</f>
        <v>0</v>
      </c>
      <c r="I293" s="9">
        <f>SUMIFS('Raw Data'!I$3:I$641,'Raw Data'!$B$3:$B$641,$B293,'Raw Data'!$D$3:$D$641,$E293)</f>
        <v>0</v>
      </c>
      <c r="J293" s="10">
        <f t="shared" si="16"/>
        <v>0</v>
      </c>
      <c r="K293" s="11">
        <f t="shared" si="17"/>
        <v>0</v>
      </c>
      <c r="L293" s="10">
        <f t="shared" si="18"/>
        <v>0</v>
      </c>
      <c r="M293" s="11">
        <f t="shared" si="19"/>
        <v>0</v>
      </c>
      <c r="N293" s="43">
        <v>1</v>
      </c>
      <c r="O293" s="12">
        <v>1110</v>
      </c>
      <c r="P293" s="13">
        <v>0</v>
      </c>
      <c r="Q293" s="43">
        <v>0</v>
      </c>
      <c r="R293" s="43">
        <v>0</v>
      </c>
      <c r="S293" s="13">
        <v>564</v>
      </c>
      <c r="T293" s="42" t="s">
        <v>72</v>
      </c>
      <c r="U293" s="2">
        <v>500</v>
      </c>
      <c r="V293"/>
      <c r="W293"/>
    </row>
    <row r="294" spans="1:25" ht="13.15" customHeight="1" x14ac:dyDescent="0.25">
      <c r="A294" s="2">
        <v>2022</v>
      </c>
      <c r="B294" s="14" t="s">
        <v>74</v>
      </c>
      <c r="C294" s="2" t="s">
        <v>799</v>
      </c>
      <c r="D294" s="2" t="s">
        <v>75</v>
      </c>
      <c r="E294" s="2" t="s">
        <v>13</v>
      </c>
      <c r="F294" s="2" t="s">
        <v>14</v>
      </c>
      <c r="G294" s="9">
        <f>SUMIFS('Raw Data'!G$3:G$641,'Raw Data'!$B$3:$B$641,$B294,'Raw Data'!$D$3:$D$641,$E294)</f>
        <v>0</v>
      </c>
      <c r="H294" s="9">
        <f>SUMIFS('Raw Data'!H$3:H$641,'Raw Data'!$B$3:$B$641,$B294,'Raw Data'!$D$3:$D$641,$E294)</f>
        <v>-13888.52</v>
      </c>
      <c r="I294" s="9">
        <f>SUMIFS('Raw Data'!I$3:I$641,'Raw Data'!$B$3:$B$641,$B294,'Raw Data'!$D$3:$D$641,$E294)</f>
        <v>0</v>
      </c>
      <c r="J294" s="10">
        <f t="shared" si="16"/>
        <v>-13888.52</v>
      </c>
      <c r="K294" s="11">
        <f t="shared" si="17"/>
        <v>13888.52</v>
      </c>
      <c r="L294" s="10">
        <f t="shared" si="18"/>
        <v>0</v>
      </c>
      <c r="M294" s="11">
        <f t="shared" si="19"/>
        <v>13888.52</v>
      </c>
      <c r="N294" s="43">
        <v>1</v>
      </c>
      <c r="O294" s="12">
        <v>1110</v>
      </c>
      <c r="P294" s="13">
        <v>0</v>
      </c>
      <c r="Q294" s="43">
        <v>0</v>
      </c>
      <c r="R294" s="43">
        <v>0</v>
      </c>
      <c r="S294" s="13">
        <v>564</v>
      </c>
      <c r="T294" s="42" t="s">
        <v>13</v>
      </c>
      <c r="U294" s="2">
        <v>600</v>
      </c>
      <c r="V294"/>
      <c r="W294"/>
    </row>
    <row r="295" spans="1:25" customFormat="1" ht="13.35" customHeight="1" x14ac:dyDescent="0.25">
      <c r="A295" s="2">
        <v>2022</v>
      </c>
      <c r="B295" s="44" t="s">
        <v>74</v>
      </c>
      <c r="C295" s="44" t="s">
        <v>799</v>
      </c>
      <c r="D295" s="44" t="s">
        <v>75</v>
      </c>
      <c r="E295" s="44" t="s">
        <v>53</v>
      </c>
      <c r="F295" s="44" t="s">
        <v>54</v>
      </c>
      <c r="G295" s="9">
        <f>SUMIFS('Raw Data'!G$3:G$641,'Raw Data'!$B$3:$B$641,$B295,'Raw Data'!$D$3:$D$641,$E295)</f>
        <v>0</v>
      </c>
      <c r="H295" s="9">
        <f>SUMIFS('Raw Data'!H$3:H$641,'Raw Data'!$B$3:$B$641,$B295,'Raw Data'!$D$3:$D$641,$E295)</f>
        <v>0</v>
      </c>
      <c r="I295" s="9">
        <f>SUMIFS('Raw Data'!I$3:I$641,'Raw Data'!$B$3:$B$641,$B295,'Raw Data'!$D$3:$D$641,$E295)</f>
        <v>0</v>
      </c>
      <c r="J295" s="10">
        <f t="shared" si="16"/>
        <v>0</v>
      </c>
      <c r="K295" s="11">
        <f t="shared" si="17"/>
        <v>0</v>
      </c>
      <c r="L295" s="10">
        <f t="shared" si="18"/>
        <v>0</v>
      </c>
      <c r="M295" s="11">
        <f t="shared" si="19"/>
        <v>0</v>
      </c>
      <c r="N295" s="45" t="s">
        <v>761</v>
      </c>
      <c r="O295" s="2">
        <v>1110</v>
      </c>
      <c r="P295" s="47">
        <v>0</v>
      </c>
      <c r="Q295" s="46">
        <v>0</v>
      </c>
      <c r="R295" s="46">
        <v>0</v>
      </c>
      <c r="S295" s="47">
        <v>0</v>
      </c>
      <c r="T295" s="42">
        <v>810</v>
      </c>
      <c r="U295" s="2">
        <v>800</v>
      </c>
      <c r="V295" s="6"/>
      <c r="X295" s="6"/>
      <c r="Y295" s="6"/>
    </row>
    <row r="296" spans="1:25" ht="13.15" customHeight="1" x14ac:dyDescent="0.25">
      <c r="A296" s="2">
        <v>2022</v>
      </c>
      <c r="B296" s="14" t="s">
        <v>76</v>
      </c>
      <c r="C296" s="2" t="s">
        <v>799</v>
      </c>
      <c r="D296" s="2" t="s">
        <v>77</v>
      </c>
      <c r="E296" s="2" t="s">
        <v>78</v>
      </c>
      <c r="F296" s="2" t="s">
        <v>79</v>
      </c>
      <c r="G296" s="9">
        <f>SUMIFS('Raw Data'!G$3:G$641,'Raw Data'!$B$3:$B$641,$B296,'Raw Data'!$D$3:$D$641,$E296)</f>
        <v>66504.800000000003</v>
      </c>
      <c r="H296" s="9">
        <f>SUMIFS('Raw Data'!H$3:H$641,'Raw Data'!$B$3:$B$641,$B296,'Raw Data'!$D$3:$D$641,$E296)</f>
        <v>27591.41</v>
      </c>
      <c r="I296" s="9">
        <f>SUMIFS('Raw Data'!I$3:I$641,'Raw Data'!$B$3:$B$641,$B296,'Raw Data'!$D$3:$D$641,$E296)</f>
        <v>0</v>
      </c>
      <c r="J296" s="10">
        <f t="shared" si="16"/>
        <v>27591.41</v>
      </c>
      <c r="K296" s="11">
        <f t="shared" si="17"/>
        <v>38913.39</v>
      </c>
      <c r="L296" s="10">
        <f t="shared" si="18"/>
        <v>38794.466666666667</v>
      </c>
      <c r="M296" s="11">
        <f t="shared" si="19"/>
        <v>11203.056666666667</v>
      </c>
      <c r="N296" s="43">
        <v>1</v>
      </c>
      <c r="O296" s="12">
        <v>1110</v>
      </c>
      <c r="P296" s="13">
        <v>0</v>
      </c>
      <c r="Q296" s="43">
        <v>0</v>
      </c>
      <c r="R296" s="43">
        <v>0</v>
      </c>
      <c r="S296" s="13">
        <v>700</v>
      </c>
      <c r="T296" s="42" t="s">
        <v>78</v>
      </c>
      <c r="U296" s="2">
        <v>300</v>
      </c>
      <c r="V296"/>
      <c r="W296"/>
    </row>
    <row r="297" spans="1:25" customFormat="1" ht="13.35" customHeight="1" x14ac:dyDescent="0.25">
      <c r="A297" s="2">
        <v>2022</v>
      </c>
      <c r="B297" s="44" t="s">
        <v>893</v>
      </c>
      <c r="C297" s="2" t="s">
        <v>799</v>
      </c>
      <c r="D297" s="44" t="s">
        <v>894</v>
      </c>
      <c r="E297" s="44" t="s">
        <v>31</v>
      </c>
      <c r="F297" s="44" t="s">
        <v>32</v>
      </c>
      <c r="G297" s="9">
        <f>SUMIFS('Raw Data'!G$3:G$641,'Raw Data'!$B$3:$B$641,$B297,'Raw Data'!$D$3:$D$641,$E297)</f>
        <v>0</v>
      </c>
      <c r="H297" s="9">
        <f>SUMIFS('Raw Data'!H$3:H$641,'Raw Data'!$B$3:$B$641,$B297,'Raw Data'!$D$3:$D$641,$E297)</f>
        <v>0</v>
      </c>
      <c r="I297" s="9">
        <f>SUMIFS('Raw Data'!I$3:I$641,'Raw Data'!$B$3:$B$641,$B297,'Raw Data'!$D$3:$D$641,$E297)</f>
        <v>0</v>
      </c>
      <c r="J297" s="10">
        <f t="shared" si="16"/>
        <v>0</v>
      </c>
      <c r="K297" s="11">
        <f t="shared" si="17"/>
        <v>0</v>
      </c>
      <c r="L297" s="10">
        <f t="shared" si="18"/>
        <v>0</v>
      </c>
      <c r="M297" s="11">
        <f t="shared" si="19"/>
        <v>0</v>
      </c>
      <c r="N297" s="46">
        <v>1</v>
      </c>
      <c r="O297" s="2">
        <v>1110</v>
      </c>
      <c r="P297" s="47">
        <v>0</v>
      </c>
      <c r="Q297" s="46">
        <v>0</v>
      </c>
      <c r="R297" s="46">
        <v>19</v>
      </c>
      <c r="S297" s="47">
        <v>0</v>
      </c>
      <c r="T297" s="42">
        <v>329</v>
      </c>
      <c r="U297" s="2">
        <v>300</v>
      </c>
      <c r="V297" s="6"/>
      <c r="X297" s="6"/>
      <c r="Y297" s="6"/>
    </row>
    <row r="298" spans="1:25" ht="13.15" customHeight="1" x14ac:dyDescent="0.25">
      <c r="A298" s="2">
        <v>2022</v>
      </c>
      <c r="B298" s="14" t="s">
        <v>80</v>
      </c>
      <c r="C298" s="2" t="s">
        <v>799</v>
      </c>
      <c r="D298" s="2" t="s">
        <v>81</v>
      </c>
      <c r="E298" s="2" t="s">
        <v>82</v>
      </c>
      <c r="F298" s="2" t="s">
        <v>83</v>
      </c>
      <c r="G298" s="9">
        <f>SUMIFS('Raw Data'!G$3:G$641,'Raw Data'!$B$3:$B$641,$B298,'Raw Data'!$D$3:$D$641,$E298)</f>
        <v>15000</v>
      </c>
      <c r="H298" s="9">
        <f>SUMIFS('Raw Data'!H$3:H$641,'Raw Data'!$B$3:$B$641,$B298,'Raw Data'!$D$3:$D$641,$E298)</f>
        <v>0</v>
      </c>
      <c r="I298" s="9">
        <f>SUMIFS('Raw Data'!I$3:I$641,'Raw Data'!$B$3:$B$641,$B298,'Raw Data'!$D$3:$D$641,$E298)</f>
        <v>0</v>
      </c>
      <c r="J298" s="10">
        <f t="shared" si="16"/>
        <v>0</v>
      </c>
      <c r="K298" s="11">
        <f t="shared" si="17"/>
        <v>15000</v>
      </c>
      <c r="L298" s="10">
        <f t="shared" si="18"/>
        <v>8750</v>
      </c>
      <c r="M298" s="11">
        <f t="shared" si="19"/>
        <v>8750</v>
      </c>
      <c r="N298" s="43">
        <v>1</v>
      </c>
      <c r="O298" s="12">
        <v>1110</v>
      </c>
      <c r="P298" s="13">
        <v>0</v>
      </c>
      <c r="Q298" s="43">
        <v>0</v>
      </c>
      <c r="R298" s="43">
        <v>35</v>
      </c>
      <c r="S298" s="13">
        <v>154</v>
      </c>
      <c r="T298" s="42" t="s">
        <v>82</v>
      </c>
      <c r="U298" s="2">
        <v>500</v>
      </c>
      <c r="W298"/>
    </row>
    <row r="299" spans="1:25" ht="13.15" customHeight="1" x14ac:dyDescent="0.25">
      <c r="A299" s="2">
        <v>2022</v>
      </c>
      <c r="B299" s="44" t="s">
        <v>950</v>
      </c>
      <c r="C299" s="44" t="s">
        <v>799</v>
      </c>
      <c r="D299" s="44" t="s">
        <v>951</v>
      </c>
      <c r="E299" s="44" t="s">
        <v>169</v>
      </c>
      <c r="F299" s="44" t="s">
        <v>170</v>
      </c>
      <c r="G299" s="9">
        <f>SUMIFS('Raw Data'!G$3:G$641,'Raw Data'!$B$3:$B$641,$B299,'Raw Data'!$D$3:$D$641,$E299)</f>
        <v>0</v>
      </c>
      <c r="H299" s="9">
        <f>SUMIFS('Raw Data'!H$3:H$641,'Raw Data'!$B$3:$B$641,$B299,'Raw Data'!$D$3:$D$641,$E299)</f>
        <v>198.76</v>
      </c>
      <c r="I299" s="9">
        <f>SUMIFS('Raw Data'!I$3:I$641,'Raw Data'!$B$3:$B$641,$B299,'Raw Data'!$D$3:$D$641,$E299)</f>
        <v>0</v>
      </c>
      <c r="J299" s="10">
        <f t="shared" si="16"/>
        <v>198.76</v>
      </c>
      <c r="K299" s="11">
        <f t="shared" si="17"/>
        <v>-198.76</v>
      </c>
      <c r="L299" s="10">
        <f t="shared" si="18"/>
        <v>0</v>
      </c>
      <c r="M299" s="11">
        <f t="shared" si="19"/>
        <v>-198.76</v>
      </c>
      <c r="N299" s="46">
        <v>1</v>
      </c>
      <c r="O299" s="2">
        <v>1110</v>
      </c>
      <c r="P299" s="47">
        <v>0</v>
      </c>
      <c r="Q299" s="46">
        <v>0</v>
      </c>
      <c r="R299" s="46">
        <v>51</v>
      </c>
      <c r="S299" s="47">
        <v>564</v>
      </c>
      <c r="T299" s="44">
        <v>530</v>
      </c>
      <c r="U299" s="44">
        <v>500</v>
      </c>
      <c r="W299"/>
    </row>
    <row r="300" spans="1:25" ht="13.15" customHeight="1" x14ac:dyDescent="0.25">
      <c r="A300" s="2">
        <v>2022</v>
      </c>
      <c r="B300" s="44" t="s">
        <v>950</v>
      </c>
      <c r="C300" s="44" t="s">
        <v>799</v>
      </c>
      <c r="D300" s="44" t="s">
        <v>951</v>
      </c>
      <c r="E300" s="44" t="s">
        <v>13</v>
      </c>
      <c r="F300" s="44" t="s">
        <v>14</v>
      </c>
      <c r="G300" s="9">
        <f>SUMIFS('Raw Data'!G$3:G$641,'Raw Data'!$B$3:$B$641,$B300,'Raw Data'!$D$3:$D$641,$E300)</f>
        <v>240800</v>
      </c>
      <c r="H300" s="9">
        <f>SUMIFS('Raw Data'!H$3:H$641,'Raw Data'!$B$3:$B$641,$B300,'Raw Data'!$D$3:$D$641,$E300)</f>
        <v>224311.83</v>
      </c>
      <c r="I300" s="9">
        <f>SUMIFS('Raw Data'!I$3:I$641,'Raw Data'!$B$3:$B$641,$B300,'Raw Data'!$D$3:$D$641,$E300)</f>
        <v>750</v>
      </c>
      <c r="J300" s="10">
        <f t="shared" si="16"/>
        <v>225061.83</v>
      </c>
      <c r="K300" s="11">
        <f t="shared" si="17"/>
        <v>15738.170000000013</v>
      </c>
      <c r="L300" s="10">
        <f t="shared" si="18"/>
        <v>140466.66666666669</v>
      </c>
      <c r="M300" s="11">
        <f t="shared" si="19"/>
        <v>-84595.163333333301</v>
      </c>
      <c r="N300" s="46">
        <v>1</v>
      </c>
      <c r="O300" s="2">
        <v>1110</v>
      </c>
      <c r="P300" s="47">
        <v>0</v>
      </c>
      <c r="Q300" s="46">
        <v>0</v>
      </c>
      <c r="R300" s="46">
        <v>51</v>
      </c>
      <c r="S300" s="47">
        <v>564</v>
      </c>
      <c r="T300" s="44" t="s">
        <v>13</v>
      </c>
      <c r="U300" s="44">
        <v>600</v>
      </c>
      <c r="W300"/>
    </row>
    <row r="301" spans="1:25" customFormat="1" ht="13.35" customHeight="1" x14ac:dyDescent="0.25">
      <c r="A301" s="2">
        <v>2022</v>
      </c>
      <c r="B301" s="44" t="s">
        <v>950</v>
      </c>
      <c r="C301" s="2" t="s">
        <v>799</v>
      </c>
      <c r="D301" s="44" t="s">
        <v>951</v>
      </c>
      <c r="E301" s="44" t="s">
        <v>53</v>
      </c>
      <c r="F301" s="44" t="s">
        <v>54</v>
      </c>
      <c r="G301" s="9">
        <f>SUMIFS('Raw Data'!G$3:G$641,'Raw Data'!$B$3:$B$641,$B301,'Raw Data'!$D$3:$D$641,$E301)</f>
        <v>189</v>
      </c>
      <c r="H301" s="9">
        <f>SUMIFS('Raw Data'!H$3:H$641,'Raw Data'!$B$3:$B$641,$B301,'Raw Data'!$D$3:$D$641,$E301)</f>
        <v>0</v>
      </c>
      <c r="I301" s="9">
        <f>SUMIFS('Raw Data'!I$3:I$641,'Raw Data'!$B$3:$B$641,$B301,'Raw Data'!$D$3:$D$641,$E301)</f>
        <v>0</v>
      </c>
      <c r="J301" s="10">
        <f t="shared" si="16"/>
        <v>0</v>
      </c>
      <c r="K301" s="11">
        <f t="shared" si="17"/>
        <v>189</v>
      </c>
      <c r="L301" s="10">
        <f t="shared" si="18"/>
        <v>110.25</v>
      </c>
      <c r="M301" s="11">
        <f t="shared" si="19"/>
        <v>110.25</v>
      </c>
      <c r="N301" s="43">
        <v>1</v>
      </c>
      <c r="O301" s="12">
        <v>1110</v>
      </c>
      <c r="P301" s="13">
        <v>0</v>
      </c>
      <c r="Q301" s="43">
        <v>0</v>
      </c>
      <c r="R301" s="43">
        <v>51</v>
      </c>
      <c r="S301" s="13">
        <v>564</v>
      </c>
      <c r="T301" s="44">
        <v>810</v>
      </c>
      <c r="U301" s="2">
        <v>800</v>
      </c>
      <c r="X301" s="6"/>
      <c r="Y301" s="6"/>
    </row>
    <row r="302" spans="1:25" ht="13.15" customHeight="1" x14ac:dyDescent="0.25">
      <c r="A302" s="2">
        <v>2022</v>
      </c>
      <c r="B302" s="44" t="s">
        <v>952</v>
      </c>
      <c r="C302" s="2" t="s">
        <v>799</v>
      </c>
      <c r="D302" s="44" t="s">
        <v>953</v>
      </c>
      <c r="E302" s="44" t="s">
        <v>169</v>
      </c>
      <c r="F302" s="44" t="s">
        <v>170</v>
      </c>
      <c r="G302" s="9">
        <f>SUMIFS('Raw Data'!G$3:G$641,'Raw Data'!$B$3:$B$641,$B302,'Raw Data'!$D$3:$D$641,$E302)</f>
        <v>0</v>
      </c>
      <c r="H302" s="9">
        <f>SUMIFS('Raw Data'!H$3:H$641,'Raw Data'!$B$3:$B$641,$B302,'Raw Data'!$D$3:$D$641,$E302)</f>
        <v>120.03</v>
      </c>
      <c r="I302" s="9">
        <f>SUMIFS('Raw Data'!I$3:I$641,'Raw Data'!$B$3:$B$641,$B302,'Raw Data'!$D$3:$D$641,$E302)</f>
        <v>0</v>
      </c>
      <c r="J302" s="10">
        <f t="shared" si="16"/>
        <v>120.03</v>
      </c>
      <c r="K302" s="11">
        <f t="shared" si="17"/>
        <v>-120.03</v>
      </c>
      <c r="L302" s="10">
        <f t="shared" si="18"/>
        <v>0</v>
      </c>
      <c r="M302" s="11">
        <f t="shared" si="19"/>
        <v>-120.03</v>
      </c>
      <c r="N302" s="46">
        <v>1</v>
      </c>
      <c r="O302" s="2">
        <v>1110</v>
      </c>
      <c r="P302" s="47">
        <v>0</v>
      </c>
      <c r="Q302" s="46">
        <v>0</v>
      </c>
      <c r="R302" s="46">
        <v>52</v>
      </c>
      <c r="S302" s="47">
        <v>564</v>
      </c>
      <c r="T302" s="44">
        <v>530</v>
      </c>
      <c r="U302" s="2">
        <v>500</v>
      </c>
      <c r="W302"/>
    </row>
    <row r="303" spans="1:25" ht="13.15" customHeight="1" x14ac:dyDescent="0.25">
      <c r="A303" s="2">
        <v>2022</v>
      </c>
      <c r="B303" s="44" t="s">
        <v>952</v>
      </c>
      <c r="C303" s="2" t="s">
        <v>799</v>
      </c>
      <c r="D303" s="44" t="s">
        <v>953</v>
      </c>
      <c r="E303" s="44" t="s">
        <v>72</v>
      </c>
      <c r="F303" s="44" t="s">
        <v>73</v>
      </c>
      <c r="G303" s="9">
        <f>SUMIFS('Raw Data'!G$3:G$641,'Raw Data'!$B$3:$B$641,$B303,'Raw Data'!$D$3:$D$641,$E303)</f>
        <v>15000</v>
      </c>
      <c r="H303" s="9">
        <f>SUMIFS('Raw Data'!H$3:H$641,'Raw Data'!$B$3:$B$641,$B303,'Raw Data'!$D$3:$D$641,$E303)</f>
        <v>3432</v>
      </c>
      <c r="I303" s="9">
        <f>SUMIFS('Raw Data'!I$3:I$641,'Raw Data'!$B$3:$B$641,$B303,'Raw Data'!$D$3:$D$641,$E303)</f>
        <v>6030.71</v>
      </c>
      <c r="J303" s="10">
        <f t="shared" si="16"/>
        <v>9462.7099999999991</v>
      </c>
      <c r="K303" s="11">
        <f t="shared" si="17"/>
        <v>5537.2900000000009</v>
      </c>
      <c r="L303" s="10">
        <f t="shared" si="18"/>
        <v>8750</v>
      </c>
      <c r="M303" s="11">
        <f t="shared" si="19"/>
        <v>-712.70999999999913</v>
      </c>
      <c r="N303" s="43">
        <v>1</v>
      </c>
      <c r="O303" s="12">
        <v>1110</v>
      </c>
      <c r="P303" s="13">
        <v>0</v>
      </c>
      <c r="Q303" s="43">
        <v>0</v>
      </c>
      <c r="R303" s="43">
        <v>52</v>
      </c>
      <c r="S303" s="13">
        <v>564</v>
      </c>
      <c r="T303" s="44">
        <v>540</v>
      </c>
      <c r="U303" s="2">
        <v>500</v>
      </c>
      <c r="V303" s="16"/>
      <c r="W303"/>
    </row>
    <row r="304" spans="1:25" customFormat="1" ht="13.35" customHeight="1" x14ac:dyDescent="0.25">
      <c r="A304" s="2">
        <v>2022</v>
      </c>
      <c r="B304" s="44" t="s">
        <v>952</v>
      </c>
      <c r="C304" s="44" t="s">
        <v>799</v>
      </c>
      <c r="D304" s="44" t="s">
        <v>953</v>
      </c>
      <c r="E304" s="44" t="s">
        <v>13</v>
      </c>
      <c r="F304" s="44" t="s">
        <v>14</v>
      </c>
      <c r="G304" s="9">
        <f>SUMIFS('Raw Data'!G$3:G$641,'Raw Data'!$B$3:$B$641,$B304,'Raw Data'!$D$3:$D$641,$E304)</f>
        <v>145692.51</v>
      </c>
      <c r="H304" s="9">
        <f>SUMIFS('Raw Data'!H$3:H$641,'Raw Data'!$B$3:$B$641,$B304,'Raw Data'!$D$3:$D$641,$E304)</f>
        <v>90462.36</v>
      </c>
      <c r="I304" s="9">
        <f>SUMIFS('Raw Data'!I$3:I$641,'Raw Data'!$B$3:$B$641,$B304,'Raw Data'!$D$3:$D$641,$E304)</f>
        <v>761.86</v>
      </c>
      <c r="J304" s="10">
        <f t="shared" si="16"/>
        <v>91224.22</v>
      </c>
      <c r="K304" s="11">
        <f t="shared" si="17"/>
        <v>54468.290000000008</v>
      </c>
      <c r="L304" s="10">
        <f t="shared" si="18"/>
        <v>84987.297500000015</v>
      </c>
      <c r="M304" s="11">
        <f t="shared" si="19"/>
        <v>-6236.922499999986</v>
      </c>
      <c r="N304" s="46">
        <v>1</v>
      </c>
      <c r="O304" s="2">
        <v>1110</v>
      </c>
      <c r="P304" s="47">
        <v>0</v>
      </c>
      <c r="Q304" s="46">
        <v>0</v>
      </c>
      <c r="R304" s="46">
        <v>52</v>
      </c>
      <c r="S304" s="47">
        <v>564</v>
      </c>
      <c r="T304" s="44" t="s">
        <v>13</v>
      </c>
      <c r="U304" s="44">
        <v>600</v>
      </c>
      <c r="V304" s="69"/>
      <c r="X304" s="6"/>
    </row>
    <row r="305" spans="1:25" ht="13.15" customHeight="1" x14ac:dyDescent="0.25">
      <c r="A305" s="2">
        <v>2022</v>
      </c>
      <c r="B305" s="14" t="s">
        <v>84</v>
      </c>
      <c r="C305" s="2" t="s">
        <v>799</v>
      </c>
      <c r="D305" s="2" t="s">
        <v>85</v>
      </c>
      <c r="E305" s="2" t="s">
        <v>86</v>
      </c>
      <c r="F305" s="2" t="s">
        <v>87</v>
      </c>
      <c r="G305" s="9">
        <f>SUMIFS('Raw Data'!G$3:G$641,'Raw Data'!$B$3:$B$641,$B305,'Raw Data'!$D$3:$D$641,$E305)</f>
        <v>2097.4499999999998</v>
      </c>
      <c r="H305" s="9">
        <f>SUMIFS('Raw Data'!H$3:H$641,'Raw Data'!$B$3:$B$641,$B305,'Raw Data'!$D$3:$D$641,$E305)</f>
        <v>0</v>
      </c>
      <c r="I305" s="9">
        <f>SUMIFS('Raw Data'!I$3:I$641,'Raw Data'!$B$3:$B$641,$B305,'Raw Data'!$D$3:$D$641,$E305)</f>
        <v>0</v>
      </c>
      <c r="J305" s="10">
        <f t="shared" si="16"/>
        <v>0</v>
      </c>
      <c r="K305" s="11">
        <f t="shared" si="17"/>
        <v>2097.4499999999998</v>
      </c>
      <c r="L305" s="10">
        <f t="shared" si="18"/>
        <v>1223.5125</v>
      </c>
      <c r="M305" s="11">
        <f t="shared" si="19"/>
        <v>1223.5125</v>
      </c>
      <c r="N305" s="43">
        <v>1</v>
      </c>
      <c r="O305" s="12">
        <v>1110</v>
      </c>
      <c r="P305" s="13">
        <v>0</v>
      </c>
      <c r="Q305" s="43">
        <v>11</v>
      </c>
      <c r="R305" s="43">
        <v>0</v>
      </c>
      <c r="S305" s="13">
        <v>0</v>
      </c>
      <c r="T305" s="42" t="s">
        <v>86</v>
      </c>
      <c r="U305" s="2">
        <v>500</v>
      </c>
      <c r="V305" s="69"/>
      <c r="W305"/>
    </row>
    <row r="306" spans="1:25" ht="13.15" customHeight="1" x14ac:dyDescent="0.25">
      <c r="A306" s="2">
        <v>2022</v>
      </c>
      <c r="B306" s="14" t="s">
        <v>84</v>
      </c>
      <c r="C306" s="2" t="s">
        <v>799</v>
      </c>
      <c r="D306" s="2" t="s">
        <v>85</v>
      </c>
      <c r="E306" s="2" t="s">
        <v>19</v>
      </c>
      <c r="F306" s="2" t="s">
        <v>752</v>
      </c>
      <c r="G306" s="9">
        <f>SUMIFS('Raw Data'!G$3:G$641,'Raw Data'!$B$3:$B$641,$B306,'Raw Data'!$D$3:$D$641,$E306)</f>
        <v>7354.2</v>
      </c>
      <c r="H306" s="9">
        <f>SUMIFS('Raw Data'!H$3:H$641,'Raw Data'!$B$3:$B$641,$B306,'Raw Data'!$D$3:$D$641,$E306)</f>
        <v>49.73</v>
      </c>
      <c r="I306" s="9">
        <f>SUMIFS('Raw Data'!I$3:I$641,'Raw Data'!$B$3:$B$641,$B306,'Raw Data'!$D$3:$D$641,$E306)</f>
        <v>0</v>
      </c>
      <c r="J306" s="10">
        <f t="shared" si="16"/>
        <v>49.73</v>
      </c>
      <c r="K306" s="11">
        <f t="shared" si="17"/>
        <v>7304.47</v>
      </c>
      <c r="L306" s="10">
        <f t="shared" si="18"/>
        <v>4289.95</v>
      </c>
      <c r="M306" s="11">
        <f t="shared" si="19"/>
        <v>4240.22</v>
      </c>
      <c r="N306" s="43">
        <v>1</v>
      </c>
      <c r="O306" s="12">
        <v>1110</v>
      </c>
      <c r="P306" s="13">
        <v>0</v>
      </c>
      <c r="Q306" s="43">
        <v>11</v>
      </c>
      <c r="R306" s="43">
        <v>0</v>
      </c>
      <c r="S306" s="13">
        <v>0</v>
      </c>
      <c r="T306" s="42" t="s">
        <v>19</v>
      </c>
      <c r="U306" s="2">
        <v>500</v>
      </c>
      <c r="V306" s="69"/>
      <c r="W306"/>
    </row>
    <row r="307" spans="1:25" ht="13.15" customHeight="1" x14ac:dyDescent="0.25">
      <c r="A307" s="2">
        <v>2022</v>
      </c>
      <c r="B307" s="14" t="s">
        <v>84</v>
      </c>
      <c r="C307" s="2" t="s">
        <v>799</v>
      </c>
      <c r="D307" s="2" t="s">
        <v>85</v>
      </c>
      <c r="E307" s="2" t="s">
        <v>13</v>
      </c>
      <c r="F307" s="2" t="s">
        <v>14</v>
      </c>
      <c r="G307" s="9">
        <f>SUMIFS('Raw Data'!G$3:G$641,'Raw Data'!$B$3:$B$641,$B307,'Raw Data'!$D$3:$D$641,$E307)</f>
        <v>0</v>
      </c>
      <c r="H307" s="9">
        <f>SUMIFS('Raw Data'!H$3:H$641,'Raw Data'!$B$3:$B$641,$B307,'Raw Data'!$D$3:$D$641,$E307)</f>
        <v>0</v>
      </c>
      <c r="I307" s="9">
        <f>SUMIFS('Raw Data'!I$3:I$641,'Raw Data'!$B$3:$B$641,$B307,'Raw Data'!$D$3:$D$641,$E307)</f>
        <v>0</v>
      </c>
      <c r="J307" s="10">
        <f t="shared" si="16"/>
        <v>0</v>
      </c>
      <c r="K307" s="11">
        <f t="shared" si="17"/>
        <v>0</v>
      </c>
      <c r="L307" s="10">
        <f t="shared" si="18"/>
        <v>0</v>
      </c>
      <c r="M307" s="11">
        <f t="shared" si="19"/>
        <v>0</v>
      </c>
      <c r="N307" s="43">
        <v>1</v>
      </c>
      <c r="O307" s="12">
        <v>1110</v>
      </c>
      <c r="P307" s="13">
        <v>0</v>
      </c>
      <c r="Q307" s="43">
        <v>11</v>
      </c>
      <c r="R307" s="43">
        <v>0</v>
      </c>
      <c r="S307" s="13">
        <v>0</v>
      </c>
      <c r="T307" s="42" t="s">
        <v>13</v>
      </c>
      <c r="U307" s="2">
        <v>600</v>
      </c>
      <c r="W307"/>
    </row>
    <row r="308" spans="1:25" ht="13.15" customHeight="1" x14ac:dyDescent="0.25">
      <c r="A308" s="2">
        <v>2022</v>
      </c>
      <c r="B308" s="14" t="s">
        <v>88</v>
      </c>
      <c r="C308" s="2" t="s">
        <v>799</v>
      </c>
      <c r="D308" s="2" t="s">
        <v>89</v>
      </c>
      <c r="E308" s="2" t="s">
        <v>13</v>
      </c>
      <c r="F308" s="2" t="s">
        <v>14</v>
      </c>
      <c r="G308" s="9">
        <f>SUMIFS('Raw Data'!G$3:G$641,'Raw Data'!$B$3:$B$641,$B308,'Raw Data'!$D$3:$D$641,$E308)</f>
        <v>1000</v>
      </c>
      <c r="H308" s="9">
        <f>SUMIFS('Raw Data'!H$3:H$641,'Raw Data'!$B$3:$B$641,$B308,'Raw Data'!$D$3:$D$641,$E308)</f>
        <v>1000</v>
      </c>
      <c r="I308" s="9">
        <f>SUMIFS('Raw Data'!I$3:I$641,'Raw Data'!$B$3:$B$641,$B308,'Raw Data'!$D$3:$D$641,$E308)</f>
        <v>0</v>
      </c>
      <c r="J308" s="10">
        <f t="shared" si="16"/>
        <v>1000</v>
      </c>
      <c r="K308" s="11">
        <f t="shared" si="17"/>
        <v>0</v>
      </c>
      <c r="L308" s="10">
        <f t="shared" si="18"/>
        <v>583.33333333333326</v>
      </c>
      <c r="M308" s="11">
        <f t="shared" si="19"/>
        <v>-416.66666666666674</v>
      </c>
      <c r="N308" s="43">
        <v>1</v>
      </c>
      <c r="O308" s="12">
        <v>1110</v>
      </c>
      <c r="P308" s="13">
        <v>0</v>
      </c>
      <c r="Q308" s="43">
        <v>11</v>
      </c>
      <c r="R308" s="43">
        <v>0</v>
      </c>
      <c r="S308" s="13">
        <v>230</v>
      </c>
      <c r="T308" s="42" t="s">
        <v>13</v>
      </c>
      <c r="U308" s="2">
        <v>600</v>
      </c>
      <c r="W308"/>
    </row>
    <row r="309" spans="1:25" ht="13.15" customHeight="1" x14ac:dyDescent="0.25">
      <c r="A309" s="2">
        <v>2022</v>
      </c>
      <c r="B309" s="14" t="s">
        <v>90</v>
      </c>
      <c r="C309" s="2" t="s">
        <v>799</v>
      </c>
      <c r="D309" s="2" t="s">
        <v>91</v>
      </c>
      <c r="E309" s="2" t="s">
        <v>13</v>
      </c>
      <c r="F309" s="2" t="s">
        <v>14</v>
      </c>
      <c r="G309" s="9">
        <f>SUMIFS('Raw Data'!G$3:G$641,'Raw Data'!$B$3:$B$641,$B309,'Raw Data'!$D$3:$D$641,$E309)</f>
        <v>0</v>
      </c>
      <c r="H309" s="9">
        <f>SUMIFS('Raw Data'!H$3:H$641,'Raw Data'!$B$3:$B$641,$B309,'Raw Data'!$D$3:$D$641,$E309)</f>
        <v>0</v>
      </c>
      <c r="I309" s="9">
        <f>SUMIFS('Raw Data'!I$3:I$641,'Raw Data'!$B$3:$B$641,$B309,'Raw Data'!$D$3:$D$641,$E309)</f>
        <v>0</v>
      </c>
      <c r="J309" s="10">
        <f t="shared" si="16"/>
        <v>0</v>
      </c>
      <c r="K309" s="11">
        <f t="shared" si="17"/>
        <v>0</v>
      </c>
      <c r="L309" s="10">
        <f t="shared" si="18"/>
        <v>0</v>
      </c>
      <c r="M309" s="11">
        <f t="shared" si="19"/>
        <v>0</v>
      </c>
      <c r="N309" s="43">
        <v>1</v>
      </c>
      <c r="O309" s="12">
        <v>1110</v>
      </c>
      <c r="P309" s="13">
        <v>0</v>
      </c>
      <c r="Q309" s="43">
        <v>11</v>
      </c>
      <c r="R309" s="43">
        <v>0</v>
      </c>
      <c r="S309" s="13">
        <v>232</v>
      </c>
      <c r="T309" s="42" t="s">
        <v>13</v>
      </c>
      <c r="U309" s="2">
        <v>600</v>
      </c>
      <c r="W309"/>
    </row>
    <row r="310" spans="1:25" customFormat="1" ht="13.35" customHeight="1" x14ac:dyDescent="0.25">
      <c r="A310" s="2">
        <v>2022</v>
      </c>
      <c r="B310" s="44" t="s">
        <v>867</v>
      </c>
      <c r="C310" s="2" t="s">
        <v>799</v>
      </c>
      <c r="D310" s="44" t="s">
        <v>868</v>
      </c>
      <c r="E310" s="44" t="s">
        <v>13</v>
      </c>
      <c r="F310" s="44" t="s">
        <v>14</v>
      </c>
      <c r="G310" s="9">
        <f>SUMIFS('Raw Data'!G$3:G$641,'Raw Data'!$B$3:$B$641,$B310,'Raw Data'!$D$3:$D$641,$E310)</f>
        <v>13800.26</v>
      </c>
      <c r="H310" s="9">
        <f>SUMIFS('Raw Data'!H$3:H$641,'Raw Data'!$B$3:$B$641,$B310,'Raw Data'!$D$3:$D$641,$E310)</f>
        <v>0</v>
      </c>
      <c r="I310" s="9">
        <f>SUMIFS('Raw Data'!I$3:I$641,'Raw Data'!$B$3:$B$641,$B310,'Raw Data'!$D$3:$D$641,$E310)</f>
        <v>0</v>
      </c>
      <c r="J310" s="10">
        <f t="shared" si="16"/>
        <v>0</v>
      </c>
      <c r="K310" s="11">
        <f t="shared" si="17"/>
        <v>13800.26</v>
      </c>
      <c r="L310" s="10">
        <f t="shared" si="18"/>
        <v>8050.1516666666676</v>
      </c>
      <c r="M310" s="11">
        <f t="shared" si="19"/>
        <v>8050.1516666666676</v>
      </c>
      <c r="N310" s="43">
        <v>1</v>
      </c>
      <c r="O310" s="12">
        <v>1110</v>
      </c>
      <c r="P310" s="13">
        <v>0</v>
      </c>
      <c r="Q310" s="43">
        <v>11</v>
      </c>
      <c r="R310" s="43">
        <v>0</v>
      </c>
      <c r="S310" s="47">
        <v>234</v>
      </c>
      <c r="T310" s="44" t="s">
        <v>13</v>
      </c>
      <c r="U310" s="2">
        <v>600</v>
      </c>
      <c r="V310" s="6"/>
      <c r="X310" s="6"/>
    </row>
    <row r="311" spans="1:25" ht="13.15" customHeight="1" x14ac:dyDescent="0.25">
      <c r="A311" s="2">
        <v>2022</v>
      </c>
      <c r="B311" s="14" t="s">
        <v>92</v>
      </c>
      <c r="C311" s="2" t="s">
        <v>799</v>
      </c>
      <c r="D311" s="2" t="s">
        <v>93</v>
      </c>
      <c r="E311" s="2" t="s">
        <v>13</v>
      </c>
      <c r="F311" s="2" t="s">
        <v>14</v>
      </c>
      <c r="G311" s="9">
        <f>SUMIFS('Raw Data'!G$3:G$641,'Raw Data'!$B$3:$B$641,$B311,'Raw Data'!$D$3:$D$641,$E311)</f>
        <v>0</v>
      </c>
      <c r="H311" s="9">
        <f>SUMIFS('Raw Data'!H$3:H$641,'Raw Data'!$B$3:$B$641,$B311,'Raw Data'!$D$3:$D$641,$E311)</f>
        <v>0</v>
      </c>
      <c r="I311" s="9">
        <f>SUMIFS('Raw Data'!I$3:I$641,'Raw Data'!$B$3:$B$641,$B311,'Raw Data'!$D$3:$D$641,$E311)</f>
        <v>0</v>
      </c>
      <c r="J311" s="10">
        <f t="shared" si="16"/>
        <v>0</v>
      </c>
      <c r="K311" s="11">
        <f t="shared" si="17"/>
        <v>0</v>
      </c>
      <c r="L311" s="10">
        <f t="shared" si="18"/>
        <v>0</v>
      </c>
      <c r="M311" s="11">
        <f t="shared" si="19"/>
        <v>0</v>
      </c>
      <c r="N311" s="43">
        <v>1</v>
      </c>
      <c r="O311" s="12">
        <v>1110</v>
      </c>
      <c r="P311" s="13">
        <v>0</v>
      </c>
      <c r="Q311" s="43">
        <v>11</v>
      </c>
      <c r="R311" s="43">
        <v>0</v>
      </c>
      <c r="S311" s="13">
        <v>236</v>
      </c>
      <c r="T311" s="42" t="s">
        <v>13</v>
      </c>
      <c r="U311" s="2">
        <v>600</v>
      </c>
      <c r="W311"/>
    </row>
    <row r="312" spans="1:25" customFormat="1" ht="13.35" customHeight="1" x14ac:dyDescent="0.25">
      <c r="A312" s="2">
        <v>2022</v>
      </c>
      <c r="B312" s="14" t="s">
        <v>94</v>
      </c>
      <c r="C312" s="2" t="s">
        <v>799</v>
      </c>
      <c r="D312" s="2" t="s">
        <v>95</v>
      </c>
      <c r="E312" s="2">
        <v>432</v>
      </c>
      <c r="F312" s="2" t="s">
        <v>36</v>
      </c>
      <c r="G312" s="9">
        <f>SUMIFS('Raw Data'!G$3:G$641,'Raw Data'!$B$3:$B$641,$B312,'Raw Data'!$D$3:$D$641,$E312)</f>
        <v>0</v>
      </c>
      <c r="H312" s="9">
        <f>SUMIFS('Raw Data'!H$3:H$641,'Raw Data'!$B$3:$B$641,$B312,'Raw Data'!$D$3:$D$641,$E312)</f>
        <v>0</v>
      </c>
      <c r="I312" s="9">
        <f>SUMIFS('Raw Data'!I$3:I$641,'Raw Data'!$B$3:$B$641,$B312,'Raw Data'!$D$3:$D$641,$E312)</f>
        <v>0</v>
      </c>
      <c r="J312" s="10">
        <f t="shared" si="16"/>
        <v>0</v>
      </c>
      <c r="K312" s="11">
        <f t="shared" si="17"/>
        <v>0</v>
      </c>
      <c r="L312" s="10">
        <f t="shared" si="18"/>
        <v>0</v>
      </c>
      <c r="M312" s="11">
        <f t="shared" si="19"/>
        <v>0</v>
      </c>
      <c r="N312" s="43">
        <v>1</v>
      </c>
      <c r="O312" s="12">
        <v>1110</v>
      </c>
      <c r="P312" s="13">
        <v>0</v>
      </c>
      <c r="Q312" s="43">
        <v>11</v>
      </c>
      <c r="R312" s="43">
        <v>6</v>
      </c>
      <c r="S312" s="13">
        <v>0</v>
      </c>
      <c r="T312" s="42">
        <v>432</v>
      </c>
      <c r="U312" s="2">
        <v>400</v>
      </c>
      <c r="V312" s="6"/>
      <c r="X312" s="6"/>
      <c r="Y312" s="6"/>
    </row>
    <row r="313" spans="1:25" customFormat="1" ht="13.35" customHeight="1" x14ac:dyDescent="0.25">
      <c r="A313" s="2">
        <v>2022</v>
      </c>
      <c r="B313" s="14" t="s">
        <v>94</v>
      </c>
      <c r="C313" s="2" t="s">
        <v>799</v>
      </c>
      <c r="D313" s="2" t="s">
        <v>95</v>
      </c>
      <c r="E313" s="2" t="s">
        <v>13</v>
      </c>
      <c r="F313" s="2" t="s">
        <v>14</v>
      </c>
      <c r="G313" s="9">
        <f>SUMIFS('Raw Data'!G$3:G$641,'Raw Data'!$B$3:$B$641,$B313,'Raw Data'!$D$3:$D$641,$E313)</f>
        <v>16560</v>
      </c>
      <c r="H313" s="9">
        <f>SUMIFS('Raw Data'!H$3:H$641,'Raw Data'!$B$3:$B$641,$B313,'Raw Data'!$D$3:$D$641,$E313)</f>
        <v>11242.31</v>
      </c>
      <c r="I313" s="9">
        <f>SUMIFS('Raw Data'!I$3:I$641,'Raw Data'!$B$3:$B$641,$B313,'Raw Data'!$D$3:$D$641,$E313)</f>
        <v>1005.93</v>
      </c>
      <c r="J313" s="10">
        <f t="shared" si="16"/>
        <v>12248.24</v>
      </c>
      <c r="K313" s="11">
        <f t="shared" si="17"/>
        <v>4311.76</v>
      </c>
      <c r="L313" s="10">
        <f t="shared" si="18"/>
        <v>9660</v>
      </c>
      <c r="M313" s="11">
        <f t="shared" si="19"/>
        <v>-2588.2399999999998</v>
      </c>
      <c r="N313" s="43">
        <v>1</v>
      </c>
      <c r="O313" s="12">
        <v>1110</v>
      </c>
      <c r="P313" s="13">
        <v>0</v>
      </c>
      <c r="Q313" s="43">
        <v>11</v>
      </c>
      <c r="R313" s="43">
        <v>6</v>
      </c>
      <c r="S313" s="13">
        <v>0</v>
      </c>
      <c r="T313" s="42" t="s">
        <v>13</v>
      </c>
      <c r="U313" s="2">
        <v>600</v>
      </c>
      <c r="V313" s="6"/>
      <c r="X313" s="6"/>
      <c r="Y313" s="6"/>
    </row>
    <row r="314" spans="1:25" customFormat="1" ht="13.35" customHeight="1" x14ac:dyDescent="0.25">
      <c r="A314" s="2">
        <v>2022</v>
      </c>
      <c r="B314" s="14" t="s">
        <v>96</v>
      </c>
      <c r="C314" s="2" t="s">
        <v>799</v>
      </c>
      <c r="D314" s="2" t="s">
        <v>97</v>
      </c>
      <c r="E314" s="2" t="s">
        <v>35</v>
      </c>
      <c r="F314" s="2" t="s">
        <v>36</v>
      </c>
      <c r="G314" s="9">
        <f>SUMIFS('Raw Data'!G$3:G$641,'Raw Data'!$B$3:$B$641,$B314,'Raw Data'!$D$3:$D$641,$E314)</f>
        <v>1000</v>
      </c>
      <c r="H314" s="9">
        <f>SUMIFS('Raw Data'!H$3:H$641,'Raw Data'!$B$3:$B$641,$B314,'Raw Data'!$D$3:$D$641,$E314)</f>
        <v>0</v>
      </c>
      <c r="I314" s="9">
        <f>SUMIFS('Raw Data'!I$3:I$641,'Raw Data'!$B$3:$B$641,$B314,'Raw Data'!$D$3:$D$641,$E314)</f>
        <v>0</v>
      </c>
      <c r="J314" s="10">
        <f t="shared" si="16"/>
        <v>0</v>
      </c>
      <c r="K314" s="11">
        <f t="shared" si="17"/>
        <v>1000</v>
      </c>
      <c r="L314" s="10">
        <f t="shared" si="18"/>
        <v>583.33333333333326</v>
      </c>
      <c r="M314" s="11">
        <f t="shared" si="19"/>
        <v>583.33333333333326</v>
      </c>
      <c r="N314" s="43">
        <v>1</v>
      </c>
      <c r="O314" s="12">
        <v>1110</v>
      </c>
      <c r="P314" s="13">
        <v>0</v>
      </c>
      <c r="Q314" s="43">
        <v>11</v>
      </c>
      <c r="R314" s="43">
        <v>10</v>
      </c>
      <c r="S314" s="13">
        <v>0</v>
      </c>
      <c r="T314" s="42" t="s">
        <v>35</v>
      </c>
      <c r="U314" s="2">
        <v>400</v>
      </c>
      <c r="V314" s="16"/>
      <c r="X314" s="6"/>
      <c r="Y314" s="6"/>
    </row>
    <row r="315" spans="1:25" customFormat="1" ht="13.35" customHeight="1" x14ac:dyDescent="0.25">
      <c r="A315" s="2">
        <v>2022</v>
      </c>
      <c r="B315" s="14" t="s">
        <v>96</v>
      </c>
      <c r="C315" s="2" t="s">
        <v>799</v>
      </c>
      <c r="D315" s="2" t="s">
        <v>97</v>
      </c>
      <c r="E315" s="2" t="s">
        <v>13</v>
      </c>
      <c r="F315" s="2" t="s">
        <v>14</v>
      </c>
      <c r="G315" s="9">
        <f>SUMIFS('Raw Data'!G$3:G$641,'Raw Data'!$B$3:$B$641,$B315,'Raw Data'!$D$3:$D$641,$E315)</f>
        <v>39670</v>
      </c>
      <c r="H315" s="9">
        <f>SUMIFS('Raw Data'!H$3:H$641,'Raw Data'!$B$3:$B$641,$B315,'Raw Data'!$D$3:$D$641,$E315)</f>
        <v>17507.349999999999</v>
      </c>
      <c r="I315" s="9">
        <f>SUMIFS('Raw Data'!I$3:I$641,'Raw Data'!$B$3:$B$641,$B315,'Raw Data'!$D$3:$D$641,$E315)</f>
        <v>5153.7</v>
      </c>
      <c r="J315" s="10">
        <f t="shared" si="16"/>
        <v>22661.05</v>
      </c>
      <c r="K315" s="11">
        <f t="shared" si="17"/>
        <v>17008.95</v>
      </c>
      <c r="L315" s="10">
        <f t="shared" si="18"/>
        <v>23140.833333333336</v>
      </c>
      <c r="M315" s="11">
        <f t="shared" si="19"/>
        <v>479.78333333333649</v>
      </c>
      <c r="N315" s="43">
        <v>1</v>
      </c>
      <c r="O315" s="12">
        <v>1110</v>
      </c>
      <c r="P315" s="13">
        <v>0</v>
      </c>
      <c r="Q315" s="43">
        <v>11</v>
      </c>
      <c r="R315" s="43">
        <v>10</v>
      </c>
      <c r="S315" s="13">
        <v>0</v>
      </c>
      <c r="T315" s="42" t="s">
        <v>13</v>
      </c>
      <c r="U315" s="2">
        <v>600</v>
      </c>
      <c r="V315" s="15"/>
      <c r="X315" s="6"/>
      <c r="Y315" s="6"/>
    </row>
    <row r="316" spans="1:25" customFormat="1" ht="13.35" customHeight="1" x14ac:dyDescent="0.25">
      <c r="A316" s="2">
        <v>2022</v>
      </c>
      <c r="B316" s="14" t="s">
        <v>96</v>
      </c>
      <c r="C316" s="2" t="s">
        <v>799</v>
      </c>
      <c r="D316" s="2" t="s">
        <v>97</v>
      </c>
      <c r="E316" s="2">
        <v>752</v>
      </c>
      <c r="F316" s="2" t="s">
        <v>50</v>
      </c>
      <c r="G316" s="9">
        <f>SUMIFS('Raw Data'!G$3:G$641,'Raw Data'!$B$3:$B$641,$B316,'Raw Data'!$D$3:$D$641,$E316)</f>
        <v>0</v>
      </c>
      <c r="H316" s="9">
        <f>SUMIFS('Raw Data'!H$3:H$641,'Raw Data'!$B$3:$B$641,$B316,'Raw Data'!$D$3:$D$641,$E316)</f>
        <v>0</v>
      </c>
      <c r="I316" s="9">
        <f>SUMIFS('Raw Data'!I$3:I$641,'Raw Data'!$B$3:$B$641,$B316,'Raw Data'!$D$3:$D$641,$E316)</f>
        <v>0</v>
      </c>
      <c r="J316" s="10">
        <f t="shared" si="16"/>
        <v>0</v>
      </c>
      <c r="K316" s="11">
        <f t="shared" si="17"/>
        <v>0</v>
      </c>
      <c r="L316" s="10">
        <f t="shared" si="18"/>
        <v>0</v>
      </c>
      <c r="M316" s="11">
        <f t="shared" si="19"/>
        <v>0</v>
      </c>
      <c r="N316" s="43">
        <v>1</v>
      </c>
      <c r="O316" s="12">
        <v>1110</v>
      </c>
      <c r="P316" s="13">
        <v>0</v>
      </c>
      <c r="Q316" s="43">
        <v>11</v>
      </c>
      <c r="R316" s="43">
        <v>10</v>
      </c>
      <c r="S316" s="13">
        <v>0</v>
      </c>
      <c r="T316" s="42">
        <v>752</v>
      </c>
      <c r="U316" s="2">
        <v>700</v>
      </c>
      <c r="V316" s="6"/>
      <c r="X316" s="6"/>
    </row>
    <row r="317" spans="1:25" customFormat="1" ht="13.35" customHeight="1" x14ac:dyDescent="0.25">
      <c r="A317" s="2">
        <v>2022</v>
      </c>
      <c r="B317" s="14" t="s">
        <v>96</v>
      </c>
      <c r="C317" s="2" t="s">
        <v>799</v>
      </c>
      <c r="D317" s="2" t="s">
        <v>97</v>
      </c>
      <c r="E317" s="2" t="s">
        <v>100</v>
      </c>
      <c r="F317" s="2" t="s">
        <v>101</v>
      </c>
      <c r="G317" s="9">
        <f>SUMIFS('Raw Data'!G$3:G$641,'Raw Data'!$B$3:$B$641,$B317,'Raw Data'!$D$3:$D$641,$E317)</f>
        <v>0</v>
      </c>
      <c r="H317" s="9">
        <f>SUMIFS('Raw Data'!H$3:H$641,'Raw Data'!$B$3:$B$641,$B317,'Raw Data'!$D$3:$D$641,$E317)</f>
        <v>0</v>
      </c>
      <c r="I317" s="9">
        <f>SUMIFS('Raw Data'!I$3:I$641,'Raw Data'!$B$3:$B$641,$B317,'Raw Data'!$D$3:$D$641,$E317)</f>
        <v>0</v>
      </c>
      <c r="J317" s="10">
        <f t="shared" si="16"/>
        <v>0</v>
      </c>
      <c r="K317" s="11">
        <f t="shared" si="17"/>
        <v>0</v>
      </c>
      <c r="L317" s="10">
        <f t="shared" si="18"/>
        <v>0</v>
      </c>
      <c r="M317" s="11">
        <f t="shared" si="19"/>
        <v>0</v>
      </c>
      <c r="N317" s="43">
        <v>1</v>
      </c>
      <c r="O317" s="12">
        <v>1110</v>
      </c>
      <c r="P317" s="13">
        <v>0</v>
      </c>
      <c r="Q317" s="43">
        <v>11</v>
      </c>
      <c r="R317" s="43">
        <v>10</v>
      </c>
      <c r="S317" s="13">
        <v>0</v>
      </c>
      <c r="T317" s="42" t="s">
        <v>100</v>
      </c>
      <c r="U317" s="2">
        <v>700</v>
      </c>
      <c r="V317" s="15"/>
      <c r="X317" s="6"/>
      <c r="Y317" s="6"/>
    </row>
    <row r="318" spans="1:25" customFormat="1" ht="13.35" customHeight="1" x14ac:dyDescent="0.25">
      <c r="A318" s="2">
        <v>2022</v>
      </c>
      <c r="B318" s="14" t="s">
        <v>96</v>
      </c>
      <c r="C318" s="2" t="s">
        <v>799</v>
      </c>
      <c r="D318" s="2" t="s">
        <v>97</v>
      </c>
      <c r="E318" s="2" t="s">
        <v>53</v>
      </c>
      <c r="F318" s="2" t="s">
        <v>54</v>
      </c>
      <c r="G318" s="9">
        <f>SUMIFS('Raw Data'!G$3:G$641,'Raw Data'!$B$3:$B$641,$B318,'Raw Data'!$D$3:$D$641,$E318)</f>
        <v>500</v>
      </c>
      <c r="H318" s="9">
        <f>SUMIFS('Raw Data'!H$3:H$641,'Raw Data'!$B$3:$B$641,$B318,'Raw Data'!$D$3:$D$641,$E318)</f>
        <v>0</v>
      </c>
      <c r="I318" s="9">
        <f>SUMIFS('Raw Data'!I$3:I$641,'Raw Data'!$B$3:$B$641,$B318,'Raw Data'!$D$3:$D$641,$E318)</f>
        <v>0</v>
      </c>
      <c r="J318" s="10">
        <f t="shared" si="16"/>
        <v>0</v>
      </c>
      <c r="K318" s="11">
        <f t="shared" si="17"/>
        <v>500</v>
      </c>
      <c r="L318" s="10">
        <f t="shared" si="18"/>
        <v>291.66666666666663</v>
      </c>
      <c r="M318" s="11">
        <f t="shared" si="19"/>
        <v>291.66666666666663</v>
      </c>
      <c r="N318" s="43">
        <v>1</v>
      </c>
      <c r="O318" s="12">
        <v>1110</v>
      </c>
      <c r="P318" s="13">
        <v>0</v>
      </c>
      <c r="Q318" s="43">
        <v>11</v>
      </c>
      <c r="R318" s="43">
        <v>10</v>
      </c>
      <c r="S318" s="13">
        <v>0</v>
      </c>
      <c r="T318" s="42" t="s">
        <v>53</v>
      </c>
      <c r="U318" s="2">
        <v>800</v>
      </c>
      <c r="V318" s="16"/>
      <c r="X318" s="6"/>
    </row>
    <row r="319" spans="1:25" customFormat="1" ht="13.35" customHeight="1" x14ac:dyDescent="0.25">
      <c r="A319" s="2">
        <v>2022</v>
      </c>
      <c r="B319" s="14" t="s">
        <v>102</v>
      </c>
      <c r="C319" s="2" t="s">
        <v>799</v>
      </c>
      <c r="D319" s="2" t="s">
        <v>103</v>
      </c>
      <c r="E319" s="2" t="s">
        <v>35</v>
      </c>
      <c r="F319" s="2" t="s">
        <v>36</v>
      </c>
      <c r="G319" s="9">
        <f>SUMIFS('Raw Data'!G$3:G$641,'Raw Data'!$B$3:$B$641,$B319,'Raw Data'!$D$3:$D$641,$E319)</f>
        <v>1500</v>
      </c>
      <c r="H319" s="9">
        <f>SUMIFS('Raw Data'!H$3:H$641,'Raw Data'!$B$3:$B$641,$B319,'Raw Data'!$D$3:$D$641,$E319)</f>
        <v>0</v>
      </c>
      <c r="I319" s="9">
        <f>SUMIFS('Raw Data'!I$3:I$641,'Raw Data'!$B$3:$B$641,$B319,'Raw Data'!$D$3:$D$641,$E319)</f>
        <v>0</v>
      </c>
      <c r="J319" s="10">
        <f t="shared" si="16"/>
        <v>0</v>
      </c>
      <c r="K319" s="11">
        <f t="shared" si="17"/>
        <v>1500</v>
      </c>
      <c r="L319" s="10">
        <f t="shared" si="18"/>
        <v>875</v>
      </c>
      <c r="M319" s="11">
        <f t="shared" si="19"/>
        <v>875</v>
      </c>
      <c r="N319" s="43">
        <v>1</v>
      </c>
      <c r="O319" s="12">
        <v>1110</v>
      </c>
      <c r="P319" s="13">
        <v>0</v>
      </c>
      <c r="Q319" s="43">
        <v>11</v>
      </c>
      <c r="R319" s="43">
        <v>11</v>
      </c>
      <c r="S319" s="13">
        <v>0</v>
      </c>
      <c r="T319" s="42" t="s">
        <v>35</v>
      </c>
      <c r="U319" s="2">
        <v>400</v>
      </c>
      <c r="V319" s="15"/>
      <c r="X319" s="6"/>
    </row>
    <row r="320" spans="1:25" customFormat="1" ht="13.35" customHeight="1" x14ac:dyDescent="0.25">
      <c r="A320" s="2">
        <v>2022</v>
      </c>
      <c r="B320" s="14" t="s">
        <v>102</v>
      </c>
      <c r="C320" s="2" t="s">
        <v>799</v>
      </c>
      <c r="D320" s="2" t="s">
        <v>103</v>
      </c>
      <c r="E320" s="2" t="s">
        <v>13</v>
      </c>
      <c r="F320" s="2" t="s">
        <v>14</v>
      </c>
      <c r="G320" s="9">
        <f>SUMIFS('Raw Data'!G$3:G$641,'Raw Data'!$B$3:$B$641,$B320,'Raw Data'!$D$3:$D$641,$E320)</f>
        <v>15710</v>
      </c>
      <c r="H320" s="9">
        <f>SUMIFS('Raw Data'!H$3:H$641,'Raw Data'!$B$3:$B$641,$B320,'Raw Data'!$D$3:$D$641,$E320)</f>
        <v>5095.72</v>
      </c>
      <c r="I320" s="9">
        <f>SUMIFS('Raw Data'!I$3:I$641,'Raw Data'!$B$3:$B$641,$B320,'Raw Data'!$D$3:$D$641,$E320)</f>
        <v>0</v>
      </c>
      <c r="J320" s="10">
        <f t="shared" si="16"/>
        <v>5095.72</v>
      </c>
      <c r="K320" s="11">
        <f t="shared" si="17"/>
        <v>10614.279999999999</v>
      </c>
      <c r="L320" s="10">
        <f t="shared" si="18"/>
        <v>9164.1666666666679</v>
      </c>
      <c r="M320" s="11">
        <f t="shared" si="19"/>
        <v>4068.4466666666676</v>
      </c>
      <c r="N320" s="43">
        <v>1</v>
      </c>
      <c r="O320" s="12">
        <v>1110</v>
      </c>
      <c r="P320" s="13">
        <v>0</v>
      </c>
      <c r="Q320" s="43">
        <v>11</v>
      </c>
      <c r="R320" s="43">
        <v>11</v>
      </c>
      <c r="S320" s="13">
        <v>0</v>
      </c>
      <c r="T320" s="42" t="s">
        <v>13</v>
      </c>
      <c r="U320" s="2">
        <v>600</v>
      </c>
      <c r="V320" s="15"/>
      <c r="X320" s="6"/>
    </row>
    <row r="321" spans="1:25" customFormat="1" ht="13.35" customHeight="1" x14ac:dyDescent="0.25">
      <c r="A321" s="2">
        <v>2022</v>
      </c>
      <c r="B321" s="14" t="s">
        <v>102</v>
      </c>
      <c r="C321" s="2" t="s">
        <v>799</v>
      </c>
      <c r="D321" s="2" t="s">
        <v>103</v>
      </c>
      <c r="E321" s="2" t="s">
        <v>53</v>
      </c>
      <c r="F321" s="2" t="s">
        <v>54</v>
      </c>
      <c r="G321" s="9">
        <f>SUMIFS('Raw Data'!G$3:G$641,'Raw Data'!$B$3:$B$641,$B321,'Raw Data'!$D$3:$D$641,$E321)</f>
        <v>600</v>
      </c>
      <c r="H321" s="9">
        <f>SUMIFS('Raw Data'!H$3:H$641,'Raw Data'!$B$3:$B$641,$B321,'Raw Data'!$D$3:$D$641,$E321)</f>
        <v>0</v>
      </c>
      <c r="I321" s="9">
        <f>SUMIFS('Raw Data'!I$3:I$641,'Raw Data'!$B$3:$B$641,$B321,'Raw Data'!$D$3:$D$641,$E321)</f>
        <v>0</v>
      </c>
      <c r="J321" s="10">
        <f t="shared" si="16"/>
        <v>0</v>
      </c>
      <c r="K321" s="11">
        <f t="shared" si="17"/>
        <v>600</v>
      </c>
      <c r="L321" s="10">
        <f t="shared" si="18"/>
        <v>350</v>
      </c>
      <c r="M321" s="11">
        <f t="shared" si="19"/>
        <v>350</v>
      </c>
      <c r="N321" s="43">
        <v>1</v>
      </c>
      <c r="O321" s="12">
        <v>1110</v>
      </c>
      <c r="P321" s="13">
        <v>0</v>
      </c>
      <c r="Q321" s="43">
        <v>11</v>
      </c>
      <c r="R321" s="43">
        <v>11</v>
      </c>
      <c r="S321" s="13">
        <v>0</v>
      </c>
      <c r="T321" s="42" t="s">
        <v>53</v>
      </c>
      <c r="U321" s="2">
        <v>800</v>
      </c>
      <c r="V321" s="6"/>
      <c r="X321" s="6"/>
      <c r="Y321" s="6"/>
    </row>
    <row r="322" spans="1:25" ht="13.15" customHeight="1" x14ac:dyDescent="0.25">
      <c r="A322" s="2">
        <v>2022</v>
      </c>
      <c r="B322" s="14" t="s">
        <v>106</v>
      </c>
      <c r="C322" s="2" t="s">
        <v>799</v>
      </c>
      <c r="D322" s="2" t="s">
        <v>107</v>
      </c>
      <c r="E322" s="2" t="s">
        <v>35</v>
      </c>
      <c r="F322" s="2" t="s">
        <v>36</v>
      </c>
      <c r="G322" s="9">
        <f>SUMIFS('Raw Data'!G$3:G$641,'Raw Data'!$B$3:$B$641,$B322,'Raw Data'!$D$3:$D$641,$E322)</f>
        <v>400</v>
      </c>
      <c r="H322" s="9">
        <f>SUMIFS('Raw Data'!H$3:H$641,'Raw Data'!$B$3:$B$641,$B322,'Raw Data'!$D$3:$D$641,$E322)</f>
        <v>0</v>
      </c>
      <c r="I322" s="9">
        <f>SUMIFS('Raw Data'!I$3:I$641,'Raw Data'!$B$3:$B$641,$B322,'Raw Data'!$D$3:$D$641,$E322)</f>
        <v>0</v>
      </c>
      <c r="J322" s="10">
        <f t="shared" si="16"/>
        <v>0</v>
      </c>
      <c r="K322" s="11">
        <f t="shared" si="17"/>
        <v>400</v>
      </c>
      <c r="L322" s="10">
        <f t="shared" si="18"/>
        <v>233.33333333333334</v>
      </c>
      <c r="M322" s="11">
        <f t="shared" si="19"/>
        <v>233.33333333333334</v>
      </c>
      <c r="N322" s="43">
        <v>1</v>
      </c>
      <c r="O322" s="12">
        <v>1110</v>
      </c>
      <c r="P322" s="13">
        <v>0</v>
      </c>
      <c r="Q322" s="43">
        <v>11</v>
      </c>
      <c r="R322" s="43">
        <v>12</v>
      </c>
      <c r="S322" s="13">
        <v>0</v>
      </c>
      <c r="T322" s="42" t="s">
        <v>35</v>
      </c>
      <c r="U322" s="2">
        <v>400</v>
      </c>
      <c r="W322"/>
    </row>
    <row r="323" spans="1:25" ht="13.15" customHeight="1" x14ac:dyDescent="0.25">
      <c r="A323" s="2">
        <v>2022</v>
      </c>
      <c r="B323" s="14" t="s">
        <v>106</v>
      </c>
      <c r="C323" s="2" t="s">
        <v>799</v>
      </c>
      <c r="D323" s="2" t="s">
        <v>107</v>
      </c>
      <c r="E323" s="2" t="s">
        <v>13</v>
      </c>
      <c r="F323" s="2" t="s">
        <v>14</v>
      </c>
      <c r="G323" s="9">
        <f>SUMIFS('Raw Data'!G$3:G$641,'Raw Data'!$B$3:$B$641,$B323,'Raw Data'!$D$3:$D$641,$E323)</f>
        <v>10822.25</v>
      </c>
      <c r="H323" s="9">
        <f>SUMIFS('Raw Data'!H$3:H$641,'Raw Data'!$B$3:$B$641,$B323,'Raw Data'!$D$3:$D$641,$E323)</f>
        <v>4455.41</v>
      </c>
      <c r="I323" s="9">
        <f>SUMIFS('Raw Data'!I$3:I$641,'Raw Data'!$B$3:$B$641,$B323,'Raw Data'!$D$3:$D$641,$E323)</f>
        <v>59</v>
      </c>
      <c r="J323" s="10">
        <f t="shared" si="16"/>
        <v>4514.41</v>
      </c>
      <c r="K323" s="11">
        <f t="shared" si="17"/>
        <v>6307.84</v>
      </c>
      <c r="L323" s="10">
        <f t="shared" si="18"/>
        <v>6312.9791666666661</v>
      </c>
      <c r="M323" s="11">
        <f t="shared" si="19"/>
        <v>1798.5691666666662</v>
      </c>
      <c r="N323" s="43">
        <v>1</v>
      </c>
      <c r="O323" s="12">
        <v>1110</v>
      </c>
      <c r="P323" s="13">
        <v>0</v>
      </c>
      <c r="Q323" s="43">
        <v>11</v>
      </c>
      <c r="R323" s="43">
        <v>12</v>
      </c>
      <c r="S323" s="13">
        <v>0</v>
      </c>
      <c r="T323" s="42" t="s">
        <v>13</v>
      </c>
      <c r="U323" s="2">
        <v>600</v>
      </c>
      <c r="W323"/>
    </row>
    <row r="324" spans="1:25" ht="13.15" customHeight="1" x14ac:dyDescent="0.25">
      <c r="A324" s="2">
        <v>2022</v>
      </c>
      <c r="B324" s="44" t="s">
        <v>106</v>
      </c>
      <c r="C324" s="44" t="s">
        <v>799</v>
      </c>
      <c r="D324" s="44" t="s">
        <v>107</v>
      </c>
      <c r="E324" s="44" t="s">
        <v>15</v>
      </c>
      <c r="F324" s="44" t="s">
        <v>16</v>
      </c>
      <c r="G324" s="9">
        <f>SUMIFS('Raw Data'!G$3:G$641,'Raw Data'!$B$3:$B$641,$B324,'Raw Data'!$D$3:$D$641,$E324)</f>
        <v>600</v>
      </c>
      <c r="H324" s="9">
        <f>SUMIFS('Raw Data'!H$3:H$641,'Raw Data'!$B$3:$B$641,$B324,'Raw Data'!$D$3:$D$641,$E324)</f>
        <v>0</v>
      </c>
      <c r="I324" s="9">
        <f>SUMIFS('Raw Data'!I$3:I$641,'Raw Data'!$B$3:$B$641,$B324,'Raw Data'!$D$3:$D$641,$E324)</f>
        <v>0</v>
      </c>
      <c r="J324" s="10">
        <f t="shared" ref="J324:J387" si="20">+H324+I324</f>
        <v>0</v>
      </c>
      <c r="K324" s="11">
        <f t="shared" ref="K324:K387" si="21">+G324-J324</f>
        <v>600</v>
      </c>
      <c r="L324" s="10">
        <f t="shared" ref="L324:L387" si="22">+G324/12*$L$1</f>
        <v>350</v>
      </c>
      <c r="M324" s="11">
        <f t="shared" ref="M324:M387" si="23">+L324-J324</f>
        <v>350</v>
      </c>
      <c r="N324" s="46">
        <v>1</v>
      </c>
      <c r="O324" s="2">
        <v>1110</v>
      </c>
      <c r="P324" s="47">
        <v>0</v>
      </c>
      <c r="Q324" s="46">
        <v>11</v>
      </c>
      <c r="R324" s="46">
        <v>12</v>
      </c>
      <c r="S324" s="47">
        <v>0</v>
      </c>
      <c r="T324" s="42">
        <v>610</v>
      </c>
      <c r="U324" s="2">
        <v>600</v>
      </c>
      <c r="W324"/>
    </row>
    <row r="325" spans="1:25" ht="13.15" customHeight="1" x14ac:dyDescent="0.25">
      <c r="A325" s="2">
        <v>2022</v>
      </c>
      <c r="B325" s="14" t="s">
        <v>106</v>
      </c>
      <c r="C325" s="2" t="s">
        <v>799</v>
      </c>
      <c r="D325" s="2" t="s">
        <v>107</v>
      </c>
      <c r="E325" s="2">
        <v>752</v>
      </c>
      <c r="F325" s="2" t="s">
        <v>50</v>
      </c>
      <c r="G325" s="9">
        <f>SUMIFS('Raw Data'!G$3:G$641,'Raw Data'!$B$3:$B$641,$B325,'Raw Data'!$D$3:$D$641,$E325)</f>
        <v>0</v>
      </c>
      <c r="H325" s="9">
        <f>SUMIFS('Raw Data'!H$3:H$641,'Raw Data'!$B$3:$B$641,$B325,'Raw Data'!$D$3:$D$641,$E325)</f>
        <v>0</v>
      </c>
      <c r="I325" s="9">
        <f>SUMIFS('Raw Data'!I$3:I$641,'Raw Data'!$B$3:$B$641,$B325,'Raw Data'!$D$3:$D$641,$E325)</f>
        <v>0</v>
      </c>
      <c r="J325" s="10">
        <f t="shared" si="20"/>
        <v>0</v>
      </c>
      <c r="K325" s="11">
        <f t="shared" si="21"/>
        <v>0</v>
      </c>
      <c r="L325" s="10">
        <f t="shared" si="22"/>
        <v>0</v>
      </c>
      <c r="M325" s="11">
        <f t="shared" si="23"/>
        <v>0</v>
      </c>
      <c r="N325" s="43">
        <v>1</v>
      </c>
      <c r="O325" s="12">
        <v>1110</v>
      </c>
      <c r="P325" s="13">
        <v>0</v>
      </c>
      <c r="Q325" s="43">
        <v>11</v>
      </c>
      <c r="R325" s="43">
        <v>12</v>
      </c>
      <c r="S325" s="13">
        <v>0</v>
      </c>
      <c r="T325" s="42">
        <v>752</v>
      </c>
      <c r="U325" s="2">
        <v>700</v>
      </c>
      <c r="W325"/>
    </row>
    <row r="326" spans="1:25" ht="13.15" customHeight="1" x14ac:dyDescent="0.25">
      <c r="A326" s="2">
        <v>2022</v>
      </c>
      <c r="B326" s="14" t="s">
        <v>106</v>
      </c>
      <c r="C326" s="2" t="s">
        <v>799</v>
      </c>
      <c r="D326" s="2" t="s">
        <v>107</v>
      </c>
      <c r="E326" s="2" t="s">
        <v>100</v>
      </c>
      <c r="F326" s="2" t="s">
        <v>101</v>
      </c>
      <c r="G326" s="9">
        <f>SUMIFS('Raw Data'!G$3:G$641,'Raw Data'!$B$3:$B$641,$B326,'Raw Data'!$D$3:$D$641,$E326)</f>
        <v>0</v>
      </c>
      <c r="H326" s="9">
        <f>SUMIFS('Raw Data'!H$3:H$641,'Raw Data'!$B$3:$B$641,$B326,'Raw Data'!$D$3:$D$641,$E326)</f>
        <v>0</v>
      </c>
      <c r="I326" s="9">
        <f>SUMIFS('Raw Data'!I$3:I$641,'Raw Data'!$B$3:$B$641,$B326,'Raw Data'!$D$3:$D$641,$E326)</f>
        <v>0</v>
      </c>
      <c r="J326" s="10">
        <f t="shared" si="20"/>
        <v>0</v>
      </c>
      <c r="K326" s="11">
        <f t="shared" si="21"/>
        <v>0</v>
      </c>
      <c r="L326" s="10">
        <f t="shared" si="22"/>
        <v>0</v>
      </c>
      <c r="M326" s="11">
        <f t="shared" si="23"/>
        <v>0</v>
      </c>
      <c r="N326" s="43">
        <v>1</v>
      </c>
      <c r="O326" s="12">
        <v>1110</v>
      </c>
      <c r="P326" s="13">
        <v>0</v>
      </c>
      <c r="Q326" s="43">
        <v>11</v>
      </c>
      <c r="R326" s="43">
        <v>12</v>
      </c>
      <c r="S326" s="13">
        <v>0</v>
      </c>
      <c r="T326" s="42" t="s">
        <v>100</v>
      </c>
      <c r="U326" s="2">
        <v>700</v>
      </c>
      <c r="W326"/>
    </row>
    <row r="327" spans="1:25" ht="13.15" customHeight="1" x14ac:dyDescent="0.25">
      <c r="A327" s="2">
        <v>2022</v>
      </c>
      <c r="B327" s="14" t="s">
        <v>106</v>
      </c>
      <c r="C327" s="2" t="s">
        <v>799</v>
      </c>
      <c r="D327" s="2" t="s">
        <v>107</v>
      </c>
      <c r="E327" s="2" t="s">
        <v>53</v>
      </c>
      <c r="F327" s="2" t="s">
        <v>54</v>
      </c>
      <c r="G327" s="9">
        <f>SUMIFS('Raw Data'!G$3:G$641,'Raw Data'!$B$3:$B$641,$B327,'Raw Data'!$D$3:$D$641,$E327)</f>
        <v>300</v>
      </c>
      <c r="H327" s="9">
        <f>SUMIFS('Raw Data'!H$3:H$641,'Raw Data'!$B$3:$B$641,$B327,'Raw Data'!$D$3:$D$641,$E327)</f>
        <v>0</v>
      </c>
      <c r="I327" s="9">
        <f>SUMIFS('Raw Data'!I$3:I$641,'Raw Data'!$B$3:$B$641,$B327,'Raw Data'!$D$3:$D$641,$E327)</f>
        <v>0</v>
      </c>
      <c r="J327" s="10">
        <f t="shared" si="20"/>
        <v>0</v>
      </c>
      <c r="K327" s="11">
        <f t="shared" si="21"/>
        <v>300</v>
      </c>
      <c r="L327" s="10">
        <f t="shared" si="22"/>
        <v>175</v>
      </c>
      <c r="M327" s="11">
        <f t="shared" si="23"/>
        <v>175</v>
      </c>
      <c r="N327" s="43">
        <v>1</v>
      </c>
      <c r="O327" s="12">
        <v>1110</v>
      </c>
      <c r="P327" s="13">
        <v>0</v>
      </c>
      <c r="Q327" s="43">
        <v>11</v>
      </c>
      <c r="R327" s="43">
        <v>12</v>
      </c>
      <c r="S327" s="13">
        <v>0</v>
      </c>
      <c r="T327" s="42" t="s">
        <v>53</v>
      </c>
      <c r="U327" s="2">
        <v>800</v>
      </c>
      <c r="W327"/>
    </row>
    <row r="328" spans="1:25" ht="13.15" customHeight="1" x14ac:dyDescent="0.25">
      <c r="A328" s="2">
        <v>2022</v>
      </c>
      <c r="B328" s="44" t="s">
        <v>108</v>
      </c>
      <c r="C328" s="2" t="s">
        <v>799</v>
      </c>
      <c r="D328" s="44" t="s">
        <v>109</v>
      </c>
      <c r="E328" s="44" t="s">
        <v>35</v>
      </c>
      <c r="F328" s="44" t="s">
        <v>36</v>
      </c>
      <c r="G328" s="9">
        <f>SUMIFS('Raw Data'!G$3:G$641,'Raw Data'!$B$3:$B$641,$B328,'Raw Data'!$D$3:$D$641,$E328)</f>
        <v>0</v>
      </c>
      <c r="H328" s="9">
        <f>SUMIFS('Raw Data'!H$3:H$641,'Raw Data'!$B$3:$B$641,$B328,'Raw Data'!$D$3:$D$641,$E328)</f>
        <v>0</v>
      </c>
      <c r="I328" s="9">
        <f>SUMIFS('Raw Data'!I$3:I$641,'Raw Data'!$B$3:$B$641,$B328,'Raw Data'!$D$3:$D$641,$E328)</f>
        <v>0</v>
      </c>
      <c r="J328" s="10">
        <f t="shared" si="20"/>
        <v>0</v>
      </c>
      <c r="K328" s="11">
        <f t="shared" si="21"/>
        <v>0</v>
      </c>
      <c r="L328" s="10">
        <f t="shared" si="22"/>
        <v>0</v>
      </c>
      <c r="M328" s="11">
        <f t="shared" si="23"/>
        <v>0</v>
      </c>
      <c r="N328" s="46">
        <v>1</v>
      </c>
      <c r="O328" s="2">
        <v>1110</v>
      </c>
      <c r="P328" s="47">
        <v>0</v>
      </c>
      <c r="Q328" s="46">
        <v>11</v>
      </c>
      <c r="R328" s="46">
        <v>32</v>
      </c>
      <c r="S328" s="47">
        <v>0</v>
      </c>
      <c r="T328" s="42">
        <v>432</v>
      </c>
      <c r="U328" s="2">
        <v>400</v>
      </c>
      <c r="V328" s="15"/>
      <c r="W328"/>
    </row>
    <row r="329" spans="1:25" ht="13.15" customHeight="1" x14ac:dyDescent="0.25">
      <c r="A329" s="2">
        <v>2022</v>
      </c>
      <c r="B329" s="14" t="s">
        <v>108</v>
      </c>
      <c r="C329" s="2" t="s">
        <v>799</v>
      </c>
      <c r="D329" s="2" t="s">
        <v>109</v>
      </c>
      <c r="E329" s="2" t="s">
        <v>13</v>
      </c>
      <c r="F329" s="2" t="s">
        <v>14</v>
      </c>
      <c r="G329" s="9">
        <f>SUMIFS('Raw Data'!G$3:G$641,'Raw Data'!$B$3:$B$641,$B329,'Raw Data'!$D$3:$D$641,$E329)</f>
        <v>16190</v>
      </c>
      <c r="H329" s="9">
        <f>SUMIFS('Raw Data'!H$3:H$641,'Raw Data'!$B$3:$B$641,$B329,'Raw Data'!$D$3:$D$641,$E329)</f>
        <v>8790.59</v>
      </c>
      <c r="I329" s="9">
        <f>SUMIFS('Raw Data'!I$3:I$641,'Raw Data'!$B$3:$B$641,$B329,'Raw Data'!$D$3:$D$641,$E329)</f>
        <v>159.93</v>
      </c>
      <c r="J329" s="10">
        <f t="shared" si="20"/>
        <v>8950.52</v>
      </c>
      <c r="K329" s="11">
        <f t="shared" si="21"/>
        <v>7239.48</v>
      </c>
      <c r="L329" s="10">
        <f t="shared" si="22"/>
        <v>9444.1666666666679</v>
      </c>
      <c r="M329" s="11">
        <f t="shared" si="23"/>
        <v>493.64666666666744</v>
      </c>
      <c r="N329" s="43">
        <v>1</v>
      </c>
      <c r="O329" s="12">
        <v>1110</v>
      </c>
      <c r="P329" s="13">
        <v>0</v>
      </c>
      <c r="Q329" s="43">
        <v>11</v>
      </c>
      <c r="R329" s="43">
        <v>32</v>
      </c>
      <c r="S329" s="13">
        <v>0</v>
      </c>
      <c r="T329" s="42" t="s">
        <v>13</v>
      </c>
      <c r="U329" s="2">
        <v>600</v>
      </c>
      <c r="V329" s="15"/>
      <c r="W329"/>
    </row>
    <row r="330" spans="1:25" s="15" customFormat="1" ht="13.15" customHeight="1" x14ac:dyDescent="0.25">
      <c r="A330" s="2">
        <v>2022</v>
      </c>
      <c r="B330" s="14" t="s">
        <v>108</v>
      </c>
      <c r="C330" s="2" t="s">
        <v>799</v>
      </c>
      <c r="D330" s="2" t="s">
        <v>109</v>
      </c>
      <c r="E330" s="2" t="s">
        <v>15</v>
      </c>
      <c r="F330" s="2" t="s">
        <v>753</v>
      </c>
      <c r="G330" s="9">
        <f>SUMIFS('Raw Data'!G$3:G$641,'Raw Data'!$B$3:$B$641,$B330,'Raw Data'!$D$3:$D$641,$E330)</f>
        <v>1500</v>
      </c>
      <c r="H330" s="9">
        <f>SUMIFS('Raw Data'!H$3:H$641,'Raw Data'!$B$3:$B$641,$B330,'Raw Data'!$D$3:$D$641,$E330)</f>
        <v>1120.68</v>
      </c>
      <c r="I330" s="9">
        <f>SUMIFS('Raw Data'!I$3:I$641,'Raw Data'!$B$3:$B$641,$B330,'Raw Data'!$D$3:$D$641,$E330)</f>
        <v>0</v>
      </c>
      <c r="J330" s="10">
        <f t="shared" si="20"/>
        <v>1120.68</v>
      </c>
      <c r="K330" s="11">
        <f t="shared" si="21"/>
        <v>379.31999999999994</v>
      </c>
      <c r="L330" s="10">
        <f t="shared" si="22"/>
        <v>875</v>
      </c>
      <c r="M330" s="11">
        <f t="shared" si="23"/>
        <v>-245.68000000000006</v>
      </c>
      <c r="N330" s="43">
        <v>1</v>
      </c>
      <c r="O330" s="12">
        <v>1110</v>
      </c>
      <c r="P330" s="13">
        <v>0</v>
      </c>
      <c r="Q330" s="43">
        <v>11</v>
      </c>
      <c r="R330" s="43">
        <v>32</v>
      </c>
      <c r="S330" s="13">
        <v>0</v>
      </c>
      <c r="T330" s="44" t="s">
        <v>15</v>
      </c>
      <c r="U330" s="2">
        <v>600</v>
      </c>
      <c r="V330" s="6"/>
      <c r="W330"/>
      <c r="X330" s="6"/>
    </row>
    <row r="331" spans="1:25" s="15" customFormat="1" ht="13.15" customHeight="1" x14ac:dyDescent="0.25">
      <c r="A331" s="2">
        <v>2022</v>
      </c>
      <c r="B331" s="14" t="s">
        <v>108</v>
      </c>
      <c r="C331" s="2" t="s">
        <v>799</v>
      </c>
      <c r="D331" s="2" t="s">
        <v>109</v>
      </c>
      <c r="E331" s="2">
        <v>752</v>
      </c>
      <c r="F331" s="2" t="s">
        <v>50</v>
      </c>
      <c r="G331" s="9">
        <f>SUMIFS('Raw Data'!G$3:G$641,'Raw Data'!$B$3:$B$641,$B331,'Raw Data'!$D$3:$D$641,$E331)</f>
        <v>0</v>
      </c>
      <c r="H331" s="9">
        <f>SUMIFS('Raw Data'!H$3:H$641,'Raw Data'!$B$3:$B$641,$B331,'Raw Data'!$D$3:$D$641,$E331)</f>
        <v>0</v>
      </c>
      <c r="I331" s="9">
        <f>SUMIFS('Raw Data'!I$3:I$641,'Raw Data'!$B$3:$B$641,$B331,'Raw Data'!$D$3:$D$641,$E331)</f>
        <v>0</v>
      </c>
      <c r="J331" s="10">
        <f t="shared" si="20"/>
        <v>0</v>
      </c>
      <c r="K331" s="11">
        <f t="shared" si="21"/>
        <v>0</v>
      </c>
      <c r="L331" s="10">
        <f t="shared" si="22"/>
        <v>0</v>
      </c>
      <c r="M331" s="11">
        <f t="shared" si="23"/>
        <v>0</v>
      </c>
      <c r="N331" s="43">
        <v>1</v>
      </c>
      <c r="O331" s="12">
        <v>1110</v>
      </c>
      <c r="P331" s="13">
        <v>0</v>
      </c>
      <c r="Q331" s="43">
        <v>11</v>
      </c>
      <c r="R331" s="43">
        <v>32</v>
      </c>
      <c r="S331" s="13">
        <v>0</v>
      </c>
      <c r="T331" s="42">
        <v>752</v>
      </c>
      <c r="U331" s="2">
        <v>700</v>
      </c>
      <c r="V331" s="6"/>
      <c r="W331"/>
      <c r="X331" s="6"/>
    </row>
    <row r="332" spans="1:25" ht="13.15" customHeight="1" x14ac:dyDescent="0.25">
      <c r="A332" s="2">
        <v>2022</v>
      </c>
      <c r="B332" s="14" t="s">
        <v>108</v>
      </c>
      <c r="C332" s="2" t="s">
        <v>799</v>
      </c>
      <c r="D332" s="2" t="s">
        <v>109</v>
      </c>
      <c r="E332" s="2" t="s">
        <v>100</v>
      </c>
      <c r="F332" s="2" t="s">
        <v>101</v>
      </c>
      <c r="G332" s="9">
        <f>SUMIFS('Raw Data'!G$3:G$641,'Raw Data'!$B$3:$B$641,$B332,'Raw Data'!$D$3:$D$641,$E332)</f>
        <v>0</v>
      </c>
      <c r="H332" s="9">
        <f>SUMIFS('Raw Data'!H$3:H$641,'Raw Data'!$B$3:$B$641,$B332,'Raw Data'!$D$3:$D$641,$E332)</f>
        <v>0</v>
      </c>
      <c r="I332" s="9">
        <f>SUMIFS('Raw Data'!I$3:I$641,'Raw Data'!$B$3:$B$641,$B332,'Raw Data'!$D$3:$D$641,$E332)</f>
        <v>0</v>
      </c>
      <c r="J332" s="10">
        <f t="shared" si="20"/>
        <v>0</v>
      </c>
      <c r="K332" s="11">
        <f t="shared" si="21"/>
        <v>0</v>
      </c>
      <c r="L332" s="10">
        <f t="shared" si="22"/>
        <v>0</v>
      </c>
      <c r="M332" s="11">
        <f t="shared" si="23"/>
        <v>0</v>
      </c>
      <c r="N332" s="43">
        <v>1</v>
      </c>
      <c r="O332" s="12">
        <v>1110</v>
      </c>
      <c r="P332" s="13">
        <v>0</v>
      </c>
      <c r="Q332" s="43">
        <v>11</v>
      </c>
      <c r="R332" s="43">
        <v>32</v>
      </c>
      <c r="S332" s="13">
        <v>0</v>
      </c>
      <c r="T332" s="42" t="s">
        <v>100</v>
      </c>
      <c r="U332" s="2">
        <v>700</v>
      </c>
      <c r="W332"/>
    </row>
    <row r="333" spans="1:25" ht="13.15" customHeight="1" x14ac:dyDescent="0.25">
      <c r="A333" s="2">
        <v>2022</v>
      </c>
      <c r="B333" s="14" t="s">
        <v>108</v>
      </c>
      <c r="C333" s="2" t="s">
        <v>799</v>
      </c>
      <c r="D333" s="2" t="s">
        <v>109</v>
      </c>
      <c r="E333" s="2" t="s">
        <v>53</v>
      </c>
      <c r="F333" s="2" t="s">
        <v>54</v>
      </c>
      <c r="G333" s="9">
        <f>SUMIFS('Raw Data'!G$3:G$641,'Raw Data'!$B$3:$B$641,$B333,'Raw Data'!$D$3:$D$641,$E333)</f>
        <v>200</v>
      </c>
      <c r="H333" s="9">
        <f>SUMIFS('Raw Data'!H$3:H$641,'Raw Data'!$B$3:$B$641,$B333,'Raw Data'!$D$3:$D$641,$E333)</f>
        <v>0</v>
      </c>
      <c r="I333" s="9">
        <f>SUMIFS('Raw Data'!I$3:I$641,'Raw Data'!$B$3:$B$641,$B333,'Raw Data'!$D$3:$D$641,$E333)</f>
        <v>0</v>
      </c>
      <c r="J333" s="10">
        <f t="shared" si="20"/>
        <v>0</v>
      </c>
      <c r="K333" s="11">
        <f t="shared" si="21"/>
        <v>200</v>
      </c>
      <c r="L333" s="10">
        <f t="shared" si="22"/>
        <v>116.66666666666667</v>
      </c>
      <c r="M333" s="11">
        <f t="shared" si="23"/>
        <v>116.66666666666667</v>
      </c>
      <c r="N333" s="43">
        <v>1</v>
      </c>
      <c r="O333" s="12">
        <v>1110</v>
      </c>
      <c r="P333" s="13">
        <v>0</v>
      </c>
      <c r="Q333" s="43">
        <v>11</v>
      </c>
      <c r="R333" s="43">
        <v>32</v>
      </c>
      <c r="S333" s="13">
        <v>0</v>
      </c>
      <c r="T333" s="42" t="s">
        <v>53</v>
      </c>
      <c r="U333" s="2">
        <v>800</v>
      </c>
      <c r="W333"/>
    </row>
    <row r="334" spans="1:25" ht="13.15" customHeight="1" x14ac:dyDescent="0.25">
      <c r="A334" s="2">
        <v>2022</v>
      </c>
      <c r="B334" s="14" t="s">
        <v>110</v>
      </c>
      <c r="C334" s="2" t="s">
        <v>799</v>
      </c>
      <c r="D334" s="2" t="s">
        <v>111</v>
      </c>
      <c r="E334" s="2" t="s">
        <v>13</v>
      </c>
      <c r="F334" s="2" t="s">
        <v>14</v>
      </c>
      <c r="G334" s="9">
        <f>SUMIFS('Raw Data'!G$3:G$641,'Raw Data'!$B$3:$B$641,$B334,'Raw Data'!$D$3:$D$641,$E334)</f>
        <v>103.97</v>
      </c>
      <c r="H334" s="9">
        <f>SUMIFS('Raw Data'!H$3:H$641,'Raw Data'!$B$3:$B$641,$B334,'Raw Data'!$D$3:$D$641,$E334)</f>
        <v>0</v>
      </c>
      <c r="I334" s="9">
        <f>SUMIFS('Raw Data'!I$3:I$641,'Raw Data'!$B$3:$B$641,$B334,'Raw Data'!$D$3:$D$641,$E334)</f>
        <v>0</v>
      </c>
      <c r="J334" s="10">
        <f t="shared" si="20"/>
        <v>0</v>
      </c>
      <c r="K334" s="11">
        <f t="shared" si="21"/>
        <v>103.97</v>
      </c>
      <c r="L334" s="10">
        <f t="shared" si="22"/>
        <v>60.649166666666666</v>
      </c>
      <c r="M334" s="11">
        <f t="shared" si="23"/>
        <v>60.649166666666666</v>
      </c>
      <c r="N334" s="43">
        <v>1</v>
      </c>
      <c r="O334" s="12">
        <v>1110</v>
      </c>
      <c r="P334" s="13">
        <v>0</v>
      </c>
      <c r="Q334" s="43">
        <v>11</v>
      </c>
      <c r="R334" s="43">
        <v>40</v>
      </c>
      <c r="S334" s="13">
        <v>0</v>
      </c>
      <c r="T334" s="42" t="s">
        <v>13</v>
      </c>
      <c r="U334" s="2">
        <v>600</v>
      </c>
      <c r="W334"/>
    </row>
    <row r="335" spans="1:25" ht="13.15" customHeight="1" x14ac:dyDescent="0.25">
      <c r="A335" s="2">
        <v>2022</v>
      </c>
      <c r="B335" s="14" t="s">
        <v>110</v>
      </c>
      <c r="C335" s="2" t="s">
        <v>799</v>
      </c>
      <c r="D335" s="2" t="s">
        <v>111</v>
      </c>
      <c r="E335" s="2" t="s">
        <v>53</v>
      </c>
      <c r="F335" s="2" t="s">
        <v>54</v>
      </c>
      <c r="G335" s="9">
        <f>SUMIFS('Raw Data'!G$3:G$641,'Raw Data'!$B$3:$B$641,$B335,'Raw Data'!$D$3:$D$641,$E335)</f>
        <v>11</v>
      </c>
      <c r="H335" s="9">
        <f>SUMIFS('Raw Data'!H$3:H$641,'Raw Data'!$B$3:$B$641,$B335,'Raw Data'!$D$3:$D$641,$E335)</f>
        <v>0</v>
      </c>
      <c r="I335" s="9">
        <f>SUMIFS('Raw Data'!I$3:I$641,'Raw Data'!$B$3:$B$641,$B335,'Raw Data'!$D$3:$D$641,$E335)</f>
        <v>0</v>
      </c>
      <c r="J335" s="10">
        <f t="shared" si="20"/>
        <v>0</v>
      </c>
      <c r="K335" s="11">
        <f t="shared" si="21"/>
        <v>11</v>
      </c>
      <c r="L335" s="10">
        <f t="shared" si="22"/>
        <v>6.4166666666666661</v>
      </c>
      <c r="M335" s="11">
        <f t="shared" si="23"/>
        <v>6.4166666666666661</v>
      </c>
      <c r="N335" s="43">
        <v>1</v>
      </c>
      <c r="O335" s="12">
        <v>1110</v>
      </c>
      <c r="P335" s="13">
        <v>0</v>
      </c>
      <c r="Q335" s="43">
        <v>11</v>
      </c>
      <c r="R335" s="43">
        <v>40</v>
      </c>
      <c r="S335" s="13">
        <v>0</v>
      </c>
      <c r="T335" s="42" t="s">
        <v>53</v>
      </c>
      <c r="U335" s="2">
        <v>800</v>
      </c>
      <c r="V335" s="15"/>
      <c r="W335"/>
    </row>
    <row r="336" spans="1:25" ht="13.15" customHeight="1" x14ac:dyDescent="0.25">
      <c r="A336" s="2">
        <v>2022</v>
      </c>
      <c r="B336" s="14" t="s">
        <v>112</v>
      </c>
      <c r="C336" s="2" t="s">
        <v>799</v>
      </c>
      <c r="D336" s="2" t="s">
        <v>113</v>
      </c>
      <c r="E336" s="2" t="s">
        <v>57</v>
      </c>
      <c r="F336" s="2" t="s">
        <v>58</v>
      </c>
      <c r="G336" s="9">
        <f>SUMIFS('Raw Data'!G$3:G$641,'Raw Data'!$B$3:$B$641,$B336,'Raw Data'!$D$3:$D$641,$E336)</f>
        <v>0</v>
      </c>
      <c r="H336" s="9">
        <f>SUMIFS('Raw Data'!H$3:H$641,'Raw Data'!$B$3:$B$641,$B336,'Raw Data'!$D$3:$D$641,$E336)</f>
        <v>0</v>
      </c>
      <c r="I336" s="9">
        <f>SUMIFS('Raw Data'!I$3:I$641,'Raw Data'!$B$3:$B$641,$B336,'Raw Data'!$D$3:$D$641,$E336)</f>
        <v>0</v>
      </c>
      <c r="J336" s="10">
        <f t="shared" si="20"/>
        <v>0</v>
      </c>
      <c r="K336" s="11">
        <f t="shared" si="21"/>
        <v>0</v>
      </c>
      <c r="L336" s="10">
        <f t="shared" si="22"/>
        <v>0</v>
      </c>
      <c r="M336" s="11">
        <f t="shared" si="23"/>
        <v>0</v>
      </c>
      <c r="N336" s="43">
        <v>1</v>
      </c>
      <c r="O336" s="12">
        <v>1110</v>
      </c>
      <c r="P336" s="13">
        <v>0</v>
      </c>
      <c r="Q336" s="43">
        <v>21</v>
      </c>
      <c r="R336" s="43">
        <v>0</v>
      </c>
      <c r="S336" s="13">
        <v>0</v>
      </c>
      <c r="T336" s="42" t="s">
        <v>57</v>
      </c>
      <c r="U336" s="2">
        <v>500</v>
      </c>
      <c r="W336"/>
    </row>
    <row r="337" spans="1:26" ht="13.15" customHeight="1" x14ac:dyDescent="0.25">
      <c r="A337" s="2">
        <v>2022</v>
      </c>
      <c r="B337" s="14" t="s">
        <v>112</v>
      </c>
      <c r="C337" s="2" t="s">
        <v>799</v>
      </c>
      <c r="D337" s="2" t="s">
        <v>113</v>
      </c>
      <c r="E337" s="2" t="s">
        <v>19</v>
      </c>
      <c r="F337" s="2" t="s">
        <v>752</v>
      </c>
      <c r="G337" s="9">
        <f>SUMIFS('Raw Data'!G$3:G$641,'Raw Data'!$B$3:$B$641,$B337,'Raw Data'!$D$3:$D$641,$E337)</f>
        <v>11386.71</v>
      </c>
      <c r="H337" s="9">
        <f>SUMIFS('Raw Data'!H$3:H$641,'Raw Data'!$B$3:$B$641,$B337,'Raw Data'!$D$3:$D$641,$E337)</f>
        <v>1152.97</v>
      </c>
      <c r="I337" s="9">
        <f>SUMIFS('Raw Data'!I$3:I$641,'Raw Data'!$B$3:$B$641,$B337,'Raw Data'!$D$3:$D$641,$E337)</f>
        <v>0</v>
      </c>
      <c r="J337" s="10">
        <f t="shared" si="20"/>
        <v>1152.97</v>
      </c>
      <c r="K337" s="11">
        <f t="shared" si="21"/>
        <v>10233.74</v>
      </c>
      <c r="L337" s="10">
        <f t="shared" si="22"/>
        <v>6642.2474999999995</v>
      </c>
      <c r="M337" s="11">
        <f t="shared" si="23"/>
        <v>5489.2774999999992</v>
      </c>
      <c r="N337" s="43">
        <v>1</v>
      </c>
      <c r="O337" s="12">
        <v>1110</v>
      </c>
      <c r="P337" s="13">
        <v>0</v>
      </c>
      <c r="Q337" s="43">
        <v>21</v>
      </c>
      <c r="R337" s="43">
        <v>0</v>
      </c>
      <c r="S337" s="13">
        <v>0</v>
      </c>
      <c r="T337" s="42" t="s">
        <v>19</v>
      </c>
      <c r="U337" s="2">
        <v>500</v>
      </c>
      <c r="W337"/>
    </row>
    <row r="338" spans="1:26" ht="13.15" customHeight="1" x14ac:dyDescent="0.25">
      <c r="A338" s="2">
        <v>2022</v>
      </c>
      <c r="B338" s="14" t="s">
        <v>112</v>
      </c>
      <c r="C338" s="2" t="s">
        <v>799</v>
      </c>
      <c r="D338" s="2" t="s">
        <v>113</v>
      </c>
      <c r="E338" s="2" t="s">
        <v>53</v>
      </c>
      <c r="F338" s="2" t="s">
        <v>54</v>
      </c>
      <c r="G338" s="9">
        <f>SUMIFS('Raw Data'!G$3:G$641,'Raw Data'!$B$3:$B$641,$B338,'Raw Data'!$D$3:$D$641,$E338)</f>
        <v>1601.4</v>
      </c>
      <c r="H338" s="9">
        <f>SUMIFS('Raw Data'!H$3:H$641,'Raw Data'!$B$3:$B$641,$B338,'Raw Data'!$D$3:$D$641,$E338)</f>
        <v>400</v>
      </c>
      <c r="I338" s="9">
        <f>SUMIFS('Raw Data'!I$3:I$641,'Raw Data'!$B$3:$B$641,$B338,'Raw Data'!$D$3:$D$641,$E338)</f>
        <v>0</v>
      </c>
      <c r="J338" s="10">
        <f t="shared" si="20"/>
        <v>400</v>
      </c>
      <c r="K338" s="11">
        <f t="shared" si="21"/>
        <v>1201.4000000000001</v>
      </c>
      <c r="L338" s="10">
        <f t="shared" si="22"/>
        <v>934.15000000000009</v>
      </c>
      <c r="M338" s="11">
        <f t="shared" si="23"/>
        <v>534.15000000000009</v>
      </c>
      <c r="N338" s="43">
        <v>1</v>
      </c>
      <c r="O338" s="12">
        <v>1110</v>
      </c>
      <c r="P338" s="13">
        <v>0</v>
      </c>
      <c r="Q338" s="43">
        <v>21</v>
      </c>
      <c r="R338" s="43">
        <v>0</v>
      </c>
      <c r="S338" s="13">
        <v>0</v>
      </c>
      <c r="T338" s="42" t="s">
        <v>53</v>
      </c>
      <c r="U338" s="2">
        <v>800</v>
      </c>
      <c r="W338"/>
    </row>
    <row r="339" spans="1:26" ht="13.15" customHeight="1" x14ac:dyDescent="0.25">
      <c r="A339" s="2">
        <v>2022</v>
      </c>
      <c r="B339" s="14" t="s">
        <v>114</v>
      </c>
      <c r="C339" s="2" t="s">
        <v>799</v>
      </c>
      <c r="D339" s="2" t="s">
        <v>115</v>
      </c>
      <c r="E339" s="2" t="s">
        <v>13</v>
      </c>
      <c r="F339" s="2" t="s">
        <v>14</v>
      </c>
      <c r="G339" s="9">
        <f>SUMIFS('Raw Data'!G$3:G$641,'Raw Data'!$B$3:$B$641,$B339,'Raw Data'!$D$3:$D$641,$E339)</f>
        <v>5304</v>
      </c>
      <c r="H339" s="9">
        <f>SUMIFS('Raw Data'!H$3:H$641,'Raw Data'!$B$3:$B$641,$B339,'Raw Data'!$D$3:$D$641,$E339)</f>
        <v>0</v>
      </c>
      <c r="I339" s="9">
        <f>SUMIFS('Raw Data'!I$3:I$641,'Raw Data'!$B$3:$B$641,$B339,'Raw Data'!$D$3:$D$641,$E339)</f>
        <v>0</v>
      </c>
      <c r="J339" s="10">
        <f t="shared" si="20"/>
        <v>0</v>
      </c>
      <c r="K339" s="11">
        <f t="shared" si="21"/>
        <v>5304</v>
      </c>
      <c r="L339" s="10">
        <f t="shared" si="22"/>
        <v>3094</v>
      </c>
      <c r="M339" s="11">
        <f t="shared" si="23"/>
        <v>3094</v>
      </c>
      <c r="N339" s="43">
        <v>1</v>
      </c>
      <c r="O339" s="12">
        <v>1110</v>
      </c>
      <c r="P339" s="13">
        <v>0</v>
      </c>
      <c r="Q339" s="43">
        <v>21</v>
      </c>
      <c r="R339" s="43">
        <v>0</v>
      </c>
      <c r="S339" s="13">
        <v>550</v>
      </c>
      <c r="T339" s="42" t="s">
        <v>13</v>
      </c>
      <c r="U339" s="2">
        <v>600</v>
      </c>
      <c r="V339"/>
      <c r="W339"/>
    </row>
    <row r="340" spans="1:26" customFormat="1" ht="13.35" customHeight="1" x14ac:dyDescent="0.25">
      <c r="A340" s="2">
        <v>2022</v>
      </c>
      <c r="B340" s="44" t="s">
        <v>954</v>
      </c>
      <c r="C340" s="2" t="s">
        <v>799</v>
      </c>
      <c r="D340" s="44" t="s">
        <v>955</v>
      </c>
      <c r="E340" s="44" t="s">
        <v>19</v>
      </c>
      <c r="F340" s="44" t="s">
        <v>20</v>
      </c>
      <c r="G340" s="9">
        <f>SUMIFS('Raw Data'!G$3:G$641,'Raw Data'!$B$3:$B$641,$B340,'Raw Data'!$D$3:$D$641,$E340)</f>
        <v>0</v>
      </c>
      <c r="H340" s="9">
        <f>SUMIFS('Raw Data'!H$3:H$641,'Raw Data'!$B$3:$B$641,$B340,'Raw Data'!$D$3:$D$641,$E340)</f>
        <v>383.98</v>
      </c>
      <c r="I340" s="9">
        <f>SUMIFS('Raw Data'!I$3:I$641,'Raw Data'!$B$3:$B$641,$B340,'Raw Data'!$D$3:$D$641,$E340)</f>
        <v>0</v>
      </c>
      <c r="J340" s="10">
        <f t="shared" si="20"/>
        <v>383.98</v>
      </c>
      <c r="K340" s="11">
        <f t="shared" si="21"/>
        <v>-383.98</v>
      </c>
      <c r="L340" s="10">
        <f t="shared" si="22"/>
        <v>0</v>
      </c>
      <c r="M340" s="11">
        <f t="shared" si="23"/>
        <v>-383.98</v>
      </c>
      <c r="N340" s="46">
        <v>1</v>
      </c>
      <c r="O340" s="2">
        <v>1110</v>
      </c>
      <c r="P340" s="47">
        <v>0</v>
      </c>
      <c r="Q340" s="46">
        <v>21</v>
      </c>
      <c r="R340" s="46">
        <v>0</v>
      </c>
      <c r="S340" s="47">
        <v>560</v>
      </c>
      <c r="T340" s="44" t="s">
        <v>19</v>
      </c>
      <c r="U340" s="44">
        <v>500</v>
      </c>
      <c r="V340" s="6"/>
      <c r="X340" s="6"/>
    </row>
    <row r="341" spans="1:26" customFormat="1" ht="13.35" customHeight="1" x14ac:dyDescent="0.25">
      <c r="A341" s="2">
        <v>2022</v>
      </c>
      <c r="B341" s="14" t="s">
        <v>116</v>
      </c>
      <c r="C341" s="2" t="s">
        <v>799</v>
      </c>
      <c r="D341" s="2" t="s">
        <v>117</v>
      </c>
      <c r="E341" s="2" t="s">
        <v>35</v>
      </c>
      <c r="F341" s="2" t="s">
        <v>36</v>
      </c>
      <c r="G341" s="9">
        <f>SUMIFS('Raw Data'!G$3:G$641,'Raw Data'!$B$3:$B$641,$B341,'Raw Data'!$D$3:$D$641,$E341)</f>
        <v>500</v>
      </c>
      <c r="H341" s="9">
        <f>SUMIFS('Raw Data'!H$3:H$641,'Raw Data'!$B$3:$B$641,$B341,'Raw Data'!$D$3:$D$641,$E341)</f>
        <v>0</v>
      </c>
      <c r="I341" s="9">
        <f>SUMIFS('Raw Data'!I$3:I$641,'Raw Data'!$B$3:$B$641,$B341,'Raw Data'!$D$3:$D$641,$E341)</f>
        <v>0</v>
      </c>
      <c r="J341" s="10">
        <f t="shared" si="20"/>
        <v>0</v>
      </c>
      <c r="K341" s="11">
        <f t="shared" si="21"/>
        <v>500</v>
      </c>
      <c r="L341" s="10">
        <f t="shared" si="22"/>
        <v>291.66666666666663</v>
      </c>
      <c r="M341" s="11">
        <f t="shared" si="23"/>
        <v>291.66666666666663</v>
      </c>
      <c r="N341" s="43">
        <v>1</v>
      </c>
      <c r="O341" s="12">
        <v>1110</v>
      </c>
      <c r="P341" s="13">
        <v>0</v>
      </c>
      <c r="Q341" s="43">
        <v>21</v>
      </c>
      <c r="R341" s="43">
        <v>1</v>
      </c>
      <c r="S341" s="13">
        <v>0</v>
      </c>
      <c r="T341" s="42" t="s">
        <v>35</v>
      </c>
      <c r="U341" s="2">
        <v>400</v>
      </c>
      <c r="V341" s="6"/>
      <c r="X341" s="6"/>
      <c r="Y341" s="6"/>
      <c r="Z341" s="6"/>
    </row>
    <row r="342" spans="1:26" customFormat="1" ht="13.35" customHeight="1" x14ac:dyDescent="0.25">
      <c r="A342" s="2">
        <v>2022</v>
      </c>
      <c r="B342" s="14" t="s">
        <v>116</v>
      </c>
      <c r="C342" s="2" t="s">
        <v>799</v>
      </c>
      <c r="D342" s="2" t="s">
        <v>117</v>
      </c>
      <c r="E342" s="2" t="s">
        <v>13</v>
      </c>
      <c r="F342" s="2" t="s">
        <v>14</v>
      </c>
      <c r="G342" s="9">
        <f>SUMIFS('Raw Data'!G$3:G$641,'Raw Data'!$B$3:$B$641,$B342,'Raw Data'!$D$3:$D$641,$E342)</f>
        <v>28920</v>
      </c>
      <c r="H342" s="9">
        <f>SUMIFS('Raw Data'!H$3:H$641,'Raw Data'!$B$3:$B$641,$B342,'Raw Data'!$D$3:$D$641,$E342)</f>
        <v>8926.8700000000008</v>
      </c>
      <c r="I342" s="9">
        <f>SUMIFS('Raw Data'!I$3:I$641,'Raw Data'!$B$3:$B$641,$B342,'Raw Data'!$D$3:$D$641,$E342)</f>
        <v>4468.51</v>
      </c>
      <c r="J342" s="10">
        <f t="shared" si="20"/>
        <v>13395.380000000001</v>
      </c>
      <c r="K342" s="11">
        <f t="shared" si="21"/>
        <v>15524.619999999999</v>
      </c>
      <c r="L342" s="10">
        <f t="shared" si="22"/>
        <v>16870</v>
      </c>
      <c r="M342" s="11">
        <f t="shared" si="23"/>
        <v>3474.619999999999</v>
      </c>
      <c r="N342" s="43">
        <v>1</v>
      </c>
      <c r="O342" s="12">
        <v>1110</v>
      </c>
      <c r="P342" s="13">
        <v>0</v>
      </c>
      <c r="Q342" s="43">
        <v>21</v>
      </c>
      <c r="R342" s="43">
        <v>1</v>
      </c>
      <c r="S342" s="13">
        <v>0</v>
      </c>
      <c r="T342" s="42" t="s">
        <v>13</v>
      </c>
      <c r="U342" s="2">
        <v>600</v>
      </c>
      <c r="V342" s="6"/>
      <c r="X342" s="6"/>
      <c r="Y342" s="6"/>
      <c r="Z342" s="6"/>
    </row>
    <row r="343" spans="1:26" customFormat="1" ht="13.35" customHeight="1" x14ac:dyDescent="0.25">
      <c r="A343" s="2">
        <v>2022</v>
      </c>
      <c r="B343" s="14" t="s">
        <v>116</v>
      </c>
      <c r="C343" s="2" t="s">
        <v>799</v>
      </c>
      <c r="D343" s="2" t="s">
        <v>117</v>
      </c>
      <c r="E343" s="2">
        <v>752</v>
      </c>
      <c r="F343" s="2" t="s">
        <v>50</v>
      </c>
      <c r="G343" s="9">
        <f>SUMIFS('Raw Data'!G$3:G$641,'Raw Data'!$B$3:$B$641,$B343,'Raw Data'!$D$3:$D$641,$E343)</f>
        <v>0</v>
      </c>
      <c r="H343" s="9">
        <f>SUMIFS('Raw Data'!H$3:H$641,'Raw Data'!$B$3:$B$641,$B343,'Raw Data'!$D$3:$D$641,$E343)</f>
        <v>0</v>
      </c>
      <c r="I343" s="9">
        <f>SUMIFS('Raw Data'!I$3:I$641,'Raw Data'!$B$3:$B$641,$B343,'Raw Data'!$D$3:$D$641,$E343)</f>
        <v>0</v>
      </c>
      <c r="J343" s="10">
        <f t="shared" si="20"/>
        <v>0</v>
      </c>
      <c r="K343" s="11">
        <f t="shared" si="21"/>
        <v>0</v>
      </c>
      <c r="L343" s="10">
        <f t="shared" si="22"/>
        <v>0</v>
      </c>
      <c r="M343" s="11">
        <f t="shared" si="23"/>
        <v>0</v>
      </c>
      <c r="N343" s="43">
        <v>1</v>
      </c>
      <c r="O343" s="12">
        <v>1110</v>
      </c>
      <c r="P343" s="13">
        <v>0</v>
      </c>
      <c r="Q343" s="43">
        <v>21</v>
      </c>
      <c r="R343" s="43">
        <v>1</v>
      </c>
      <c r="S343" s="13">
        <v>0</v>
      </c>
      <c r="T343" s="42">
        <v>752</v>
      </c>
      <c r="U343" s="2">
        <v>700</v>
      </c>
      <c r="V343" s="6"/>
      <c r="X343" s="6"/>
      <c r="Y343" s="6"/>
      <c r="Z343" s="6"/>
    </row>
    <row r="344" spans="1:26" ht="13.15" customHeight="1" x14ac:dyDescent="0.25">
      <c r="A344" s="2">
        <v>2022</v>
      </c>
      <c r="B344" s="14" t="s">
        <v>116</v>
      </c>
      <c r="C344" s="2" t="s">
        <v>799</v>
      </c>
      <c r="D344" s="2" t="s">
        <v>117</v>
      </c>
      <c r="E344" s="2" t="s">
        <v>100</v>
      </c>
      <c r="F344" s="2" t="s">
        <v>101</v>
      </c>
      <c r="G344" s="9">
        <f>SUMIFS('Raw Data'!G$3:G$641,'Raw Data'!$B$3:$B$641,$B344,'Raw Data'!$D$3:$D$641,$E344)</f>
        <v>0</v>
      </c>
      <c r="H344" s="9">
        <f>SUMIFS('Raw Data'!H$3:H$641,'Raw Data'!$B$3:$B$641,$B344,'Raw Data'!$D$3:$D$641,$E344)</f>
        <v>0</v>
      </c>
      <c r="I344" s="9">
        <f>SUMIFS('Raw Data'!I$3:I$641,'Raw Data'!$B$3:$B$641,$B344,'Raw Data'!$D$3:$D$641,$E344)</f>
        <v>0</v>
      </c>
      <c r="J344" s="10">
        <f t="shared" si="20"/>
        <v>0</v>
      </c>
      <c r="K344" s="11">
        <f t="shared" si="21"/>
        <v>0</v>
      </c>
      <c r="L344" s="10">
        <f t="shared" si="22"/>
        <v>0</v>
      </c>
      <c r="M344" s="11">
        <f t="shared" si="23"/>
        <v>0</v>
      </c>
      <c r="N344" s="43">
        <v>1</v>
      </c>
      <c r="O344" s="12">
        <v>1110</v>
      </c>
      <c r="P344" s="13">
        <v>0</v>
      </c>
      <c r="Q344" s="43">
        <v>21</v>
      </c>
      <c r="R344" s="43">
        <v>1</v>
      </c>
      <c r="S344" s="13">
        <v>0</v>
      </c>
      <c r="T344" s="42" t="s">
        <v>100</v>
      </c>
      <c r="U344" s="2">
        <v>700</v>
      </c>
      <c r="W344"/>
    </row>
    <row r="345" spans="1:26" ht="13.15" customHeight="1" x14ac:dyDescent="0.25">
      <c r="A345" s="2">
        <v>2022</v>
      </c>
      <c r="B345" s="14" t="s">
        <v>116</v>
      </c>
      <c r="C345" s="2" t="s">
        <v>799</v>
      </c>
      <c r="D345" s="2" t="s">
        <v>117</v>
      </c>
      <c r="E345" s="2" t="s">
        <v>53</v>
      </c>
      <c r="F345" s="2" t="s">
        <v>54</v>
      </c>
      <c r="G345" s="9">
        <f>SUMIFS('Raw Data'!G$3:G$641,'Raw Data'!$B$3:$B$641,$B345,'Raw Data'!$D$3:$D$641,$E345)</f>
        <v>1200</v>
      </c>
      <c r="H345" s="9">
        <f>SUMIFS('Raw Data'!H$3:H$641,'Raw Data'!$B$3:$B$641,$B345,'Raw Data'!$D$3:$D$641,$E345)</f>
        <v>0</v>
      </c>
      <c r="I345" s="9">
        <f>SUMIFS('Raw Data'!I$3:I$641,'Raw Data'!$B$3:$B$641,$B345,'Raw Data'!$D$3:$D$641,$E345)</f>
        <v>0</v>
      </c>
      <c r="J345" s="10">
        <f t="shared" si="20"/>
        <v>0</v>
      </c>
      <c r="K345" s="11">
        <f t="shared" si="21"/>
        <v>1200</v>
      </c>
      <c r="L345" s="10">
        <f t="shared" si="22"/>
        <v>700</v>
      </c>
      <c r="M345" s="11">
        <f t="shared" si="23"/>
        <v>700</v>
      </c>
      <c r="N345" s="43">
        <v>1</v>
      </c>
      <c r="O345" s="12">
        <v>1110</v>
      </c>
      <c r="P345" s="13">
        <v>0</v>
      </c>
      <c r="Q345" s="43">
        <v>21</v>
      </c>
      <c r="R345" s="43">
        <v>1</v>
      </c>
      <c r="S345" s="13">
        <v>0</v>
      </c>
      <c r="T345" s="42" t="s">
        <v>53</v>
      </c>
      <c r="U345" s="2">
        <v>800</v>
      </c>
      <c r="V345" s="16"/>
      <c r="W345"/>
    </row>
    <row r="346" spans="1:26" ht="13.15" customHeight="1" x14ac:dyDescent="0.25">
      <c r="A346" s="2">
        <v>2022</v>
      </c>
      <c r="B346" s="42" t="s">
        <v>116</v>
      </c>
      <c r="C346" s="44" t="s">
        <v>799</v>
      </c>
      <c r="D346" s="42" t="s">
        <v>956</v>
      </c>
      <c r="E346" s="42" t="s">
        <v>55</v>
      </c>
      <c r="F346" s="42" t="s">
        <v>56</v>
      </c>
      <c r="G346" s="9">
        <f>SUMIFS('Raw Data'!G$3:G$641,'Raw Data'!$B$3:$B$641,$B346,'Raw Data'!$D$3:$D$641,$E346)</f>
        <v>0</v>
      </c>
      <c r="H346" s="9">
        <f>SUMIFS('Raw Data'!H$3:H$641,'Raw Data'!$B$3:$B$641,$B346,'Raw Data'!$D$3:$D$641,$E346)</f>
        <v>60</v>
      </c>
      <c r="I346" s="9">
        <f>SUMIFS('Raw Data'!I$3:I$641,'Raw Data'!$B$3:$B$641,$B346,'Raw Data'!$D$3:$D$641,$E346)</f>
        <v>0</v>
      </c>
      <c r="J346" s="10">
        <f t="shared" si="20"/>
        <v>60</v>
      </c>
      <c r="K346" s="11">
        <f t="shared" si="21"/>
        <v>-60</v>
      </c>
      <c r="L346" s="10">
        <f t="shared" si="22"/>
        <v>0</v>
      </c>
      <c r="M346" s="11">
        <f t="shared" si="23"/>
        <v>-60</v>
      </c>
      <c r="N346" s="43">
        <v>1</v>
      </c>
      <c r="O346" s="12">
        <v>1110</v>
      </c>
      <c r="P346" s="13">
        <v>0</v>
      </c>
      <c r="Q346" s="43">
        <v>21</v>
      </c>
      <c r="R346" s="43">
        <v>1</v>
      </c>
      <c r="S346" s="13">
        <v>0</v>
      </c>
      <c r="T346" s="42">
        <v>890</v>
      </c>
      <c r="U346" s="2">
        <v>800</v>
      </c>
      <c r="W346"/>
    </row>
    <row r="347" spans="1:26" ht="13.15" customHeight="1" x14ac:dyDescent="0.25">
      <c r="A347" s="2">
        <v>2022</v>
      </c>
      <c r="B347" s="44" t="s">
        <v>120</v>
      </c>
      <c r="C347" s="2" t="s">
        <v>799</v>
      </c>
      <c r="D347" s="44" t="s">
        <v>121</v>
      </c>
      <c r="E347" s="44" t="s">
        <v>35</v>
      </c>
      <c r="F347" s="44" t="s">
        <v>36</v>
      </c>
      <c r="G347" s="9">
        <f>SUMIFS('Raw Data'!G$3:G$641,'Raw Data'!$B$3:$B$641,$B347,'Raw Data'!$D$3:$D$641,$E347)</f>
        <v>135</v>
      </c>
      <c r="H347" s="9">
        <f>SUMIFS('Raw Data'!H$3:H$641,'Raw Data'!$B$3:$B$641,$B347,'Raw Data'!$D$3:$D$641,$E347)</f>
        <v>160</v>
      </c>
      <c r="I347" s="9">
        <f>SUMIFS('Raw Data'!I$3:I$641,'Raw Data'!$B$3:$B$641,$B347,'Raw Data'!$D$3:$D$641,$E347)</f>
        <v>0</v>
      </c>
      <c r="J347" s="10">
        <f t="shared" si="20"/>
        <v>160</v>
      </c>
      <c r="K347" s="11">
        <f t="shared" si="21"/>
        <v>-25</v>
      </c>
      <c r="L347" s="10">
        <f t="shared" si="22"/>
        <v>78.75</v>
      </c>
      <c r="M347" s="11">
        <f t="shared" si="23"/>
        <v>-81.25</v>
      </c>
      <c r="N347" s="46">
        <v>1</v>
      </c>
      <c r="O347" s="2">
        <v>1110</v>
      </c>
      <c r="P347" s="47">
        <v>0</v>
      </c>
      <c r="Q347" s="46">
        <v>21</v>
      </c>
      <c r="R347" s="46">
        <v>2</v>
      </c>
      <c r="S347" s="47">
        <v>0</v>
      </c>
      <c r="T347" s="42">
        <v>432</v>
      </c>
      <c r="U347" s="2">
        <v>400</v>
      </c>
      <c r="V347" s="15"/>
      <c r="W347"/>
    </row>
    <row r="348" spans="1:26" ht="13.15" customHeight="1" x14ac:dyDescent="0.25">
      <c r="A348" s="2">
        <v>2022</v>
      </c>
      <c r="B348" s="14" t="s">
        <v>120</v>
      </c>
      <c r="C348" s="2" t="s">
        <v>799</v>
      </c>
      <c r="D348" s="2" t="s">
        <v>121</v>
      </c>
      <c r="E348" s="2" t="s">
        <v>13</v>
      </c>
      <c r="F348" s="2" t="s">
        <v>14</v>
      </c>
      <c r="G348" s="9">
        <f>SUMIFS('Raw Data'!G$3:G$641,'Raw Data'!$B$3:$B$641,$B348,'Raw Data'!$D$3:$D$641,$E348)</f>
        <v>11705</v>
      </c>
      <c r="H348" s="9">
        <f>SUMIFS('Raw Data'!H$3:H$641,'Raw Data'!$B$3:$B$641,$B348,'Raw Data'!$D$3:$D$641,$E348)</f>
        <v>5947</v>
      </c>
      <c r="I348" s="9">
        <f>SUMIFS('Raw Data'!I$3:I$641,'Raw Data'!$B$3:$B$641,$B348,'Raw Data'!$D$3:$D$641,$E348)</f>
        <v>1909.32</v>
      </c>
      <c r="J348" s="10">
        <f t="shared" si="20"/>
        <v>7856.32</v>
      </c>
      <c r="K348" s="11">
        <f t="shared" si="21"/>
        <v>3848.6800000000003</v>
      </c>
      <c r="L348" s="10">
        <f t="shared" si="22"/>
        <v>6827.9166666666661</v>
      </c>
      <c r="M348" s="11">
        <f t="shared" si="23"/>
        <v>-1028.4033333333336</v>
      </c>
      <c r="N348" s="43">
        <v>1</v>
      </c>
      <c r="O348" s="12">
        <v>1110</v>
      </c>
      <c r="P348" s="13">
        <v>0</v>
      </c>
      <c r="Q348" s="43">
        <v>21</v>
      </c>
      <c r="R348" s="43">
        <v>2</v>
      </c>
      <c r="S348" s="13">
        <v>0</v>
      </c>
      <c r="T348" s="42" t="s">
        <v>13</v>
      </c>
      <c r="U348" s="2">
        <v>600</v>
      </c>
      <c r="W348"/>
    </row>
    <row r="349" spans="1:26" ht="13.15" customHeight="1" x14ac:dyDescent="0.25">
      <c r="A349" s="2">
        <v>2022</v>
      </c>
      <c r="B349" s="44" t="s">
        <v>120</v>
      </c>
      <c r="C349" s="2" t="s">
        <v>799</v>
      </c>
      <c r="D349" s="44" t="s">
        <v>121</v>
      </c>
      <c r="E349" s="44" t="s">
        <v>15</v>
      </c>
      <c r="F349" s="44" t="s">
        <v>16</v>
      </c>
      <c r="G349" s="9">
        <f>SUMIFS('Raw Data'!G$3:G$641,'Raw Data'!$B$3:$B$641,$B349,'Raw Data'!$D$3:$D$641,$E349)</f>
        <v>300</v>
      </c>
      <c r="H349" s="9">
        <f>SUMIFS('Raw Data'!H$3:H$641,'Raw Data'!$B$3:$B$641,$B349,'Raw Data'!$D$3:$D$641,$E349)</f>
        <v>0</v>
      </c>
      <c r="I349" s="9">
        <f>SUMIFS('Raw Data'!I$3:I$641,'Raw Data'!$B$3:$B$641,$B349,'Raw Data'!$D$3:$D$641,$E349)</f>
        <v>0</v>
      </c>
      <c r="J349" s="10">
        <f t="shared" si="20"/>
        <v>0</v>
      </c>
      <c r="K349" s="11">
        <f t="shared" si="21"/>
        <v>300</v>
      </c>
      <c r="L349" s="10">
        <f t="shared" si="22"/>
        <v>175</v>
      </c>
      <c r="M349" s="11">
        <f t="shared" si="23"/>
        <v>175</v>
      </c>
      <c r="N349" s="43">
        <v>1</v>
      </c>
      <c r="O349" s="12">
        <v>1110</v>
      </c>
      <c r="P349" s="13">
        <v>0</v>
      </c>
      <c r="Q349" s="43">
        <v>21</v>
      </c>
      <c r="R349" s="43">
        <v>2</v>
      </c>
      <c r="S349" s="13">
        <v>0</v>
      </c>
      <c r="T349" s="44" t="s">
        <v>15</v>
      </c>
      <c r="U349" s="2">
        <v>600</v>
      </c>
      <c r="V349"/>
      <c r="W349"/>
    </row>
    <row r="350" spans="1:26" ht="13.15" customHeight="1" x14ac:dyDescent="0.25">
      <c r="A350" s="2">
        <v>2022</v>
      </c>
      <c r="B350" s="14" t="s">
        <v>120</v>
      </c>
      <c r="C350" s="2" t="s">
        <v>799</v>
      </c>
      <c r="D350" s="2" t="s">
        <v>121</v>
      </c>
      <c r="E350" s="2">
        <v>752</v>
      </c>
      <c r="F350" s="2" t="s">
        <v>50</v>
      </c>
      <c r="G350" s="9">
        <f>SUMIFS('Raw Data'!G$3:G$641,'Raw Data'!$B$3:$B$641,$B350,'Raw Data'!$D$3:$D$641,$E350)</f>
        <v>0</v>
      </c>
      <c r="H350" s="9">
        <f>SUMIFS('Raw Data'!H$3:H$641,'Raw Data'!$B$3:$B$641,$B350,'Raw Data'!$D$3:$D$641,$E350)</f>
        <v>0</v>
      </c>
      <c r="I350" s="9">
        <f>SUMIFS('Raw Data'!I$3:I$641,'Raw Data'!$B$3:$B$641,$B350,'Raw Data'!$D$3:$D$641,$E350)</f>
        <v>0</v>
      </c>
      <c r="J350" s="10">
        <f t="shared" si="20"/>
        <v>0</v>
      </c>
      <c r="K350" s="11">
        <f t="shared" si="21"/>
        <v>0</v>
      </c>
      <c r="L350" s="10">
        <f t="shared" si="22"/>
        <v>0</v>
      </c>
      <c r="M350" s="11">
        <f t="shared" si="23"/>
        <v>0</v>
      </c>
      <c r="N350" s="43">
        <v>1</v>
      </c>
      <c r="O350" s="12">
        <v>1110</v>
      </c>
      <c r="P350" s="13">
        <v>0</v>
      </c>
      <c r="Q350" s="43">
        <v>21</v>
      </c>
      <c r="R350" s="43">
        <v>2</v>
      </c>
      <c r="S350" s="13">
        <v>0</v>
      </c>
      <c r="T350" s="42">
        <v>752</v>
      </c>
      <c r="U350" s="2">
        <v>700</v>
      </c>
      <c r="V350" s="15"/>
      <c r="W350"/>
    </row>
    <row r="351" spans="1:26" customFormat="1" ht="13.35" customHeight="1" x14ac:dyDescent="0.25">
      <c r="A351" s="2">
        <v>2022</v>
      </c>
      <c r="B351" s="14" t="s">
        <v>120</v>
      </c>
      <c r="C351" s="2" t="s">
        <v>799</v>
      </c>
      <c r="D351" s="2" t="s">
        <v>121</v>
      </c>
      <c r="E351" s="2" t="s">
        <v>100</v>
      </c>
      <c r="F351" s="2" t="s">
        <v>101</v>
      </c>
      <c r="G351" s="9">
        <f>SUMIFS('Raw Data'!G$3:G$641,'Raw Data'!$B$3:$B$641,$B351,'Raw Data'!$D$3:$D$641,$E351)</f>
        <v>0</v>
      </c>
      <c r="H351" s="9">
        <f>SUMIFS('Raw Data'!H$3:H$641,'Raw Data'!$B$3:$B$641,$B351,'Raw Data'!$D$3:$D$641,$E351)</f>
        <v>0</v>
      </c>
      <c r="I351" s="9">
        <f>SUMIFS('Raw Data'!I$3:I$641,'Raw Data'!$B$3:$B$641,$B351,'Raw Data'!$D$3:$D$641,$E351)</f>
        <v>0</v>
      </c>
      <c r="J351" s="10">
        <f t="shared" si="20"/>
        <v>0</v>
      </c>
      <c r="K351" s="11">
        <f t="shared" si="21"/>
        <v>0</v>
      </c>
      <c r="L351" s="10">
        <f t="shared" si="22"/>
        <v>0</v>
      </c>
      <c r="M351" s="11">
        <f t="shared" si="23"/>
        <v>0</v>
      </c>
      <c r="N351" s="43">
        <v>1</v>
      </c>
      <c r="O351" s="12">
        <v>1110</v>
      </c>
      <c r="P351" s="13">
        <v>0</v>
      </c>
      <c r="Q351" s="43">
        <v>21</v>
      </c>
      <c r="R351" s="43">
        <v>2</v>
      </c>
      <c r="S351" s="13">
        <v>0</v>
      </c>
      <c r="T351" s="42" t="s">
        <v>100</v>
      </c>
      <c r="U351" s="2">
        <v>700</v>
      </c>
      <c r="V351" s="6"/>
      <c r="X351" s="6"/>
    </row>
    <row r="352" spans="1:26" ht="13.15" customHeight="1" x14ac:dyDescent="0.25">
      <c r="A352" s="2">
        <v>2022</v>
      </c>
      <c r="B352" s="14" t="s">
        <v>120</v>
      </c>
      <c r="C352" s="2" t="s">
        <v>799</v>
      </c>
      <c r="D352" s="2" t="s">
        <v>121</v>
      </c>
      <c r="E352" s="2" t="s">
        <v>53</v>
      </c>
      <c r="F352" s="2" t="s">
        <v>54</v>
      </c>
      <c r="G352" s="9">
        <f>SUMIFS('Raw Data'!G$3:G$641,'Raw Data'!$B$3:$B$641,$B352,'Raw Data'!$D$3:$D$641,$E352)</f>
        <v>1000</v>
      </c>
      <c r="H352" s="9">
        <f>SUMIFS('Raw Data'!H$3:H$641,'Raw Data'!$B$3:$B$641,$B352,'Raw Data'!$D$3:$D$641,$E352)</f>
        <v>385</v>
      </c>
      <c r="I352" s="9">
        <f>SUMIFS('Raw Data'!I$3:I$641,'Raw Data'!$B$3:$B$641,$B352,'Raw Data'!$D$3:$D$641,$E352)</f>
        <v>0</v>
      </c>
      <c r="J352" s="10">
        <f t="shared" si="20"/>
        <v>385</v>
      </c>
      <c r="K352" s="11">
        <f t="shared" si="21"/>
        <v>615</v>
      </c>
      <c r="L352" s="10">
        <f t="shared" si="22"/>
        <v>583.33333333333326</v>
      </c>
      <c r="M352" s="11">
        <f t="shared" si="23"/>
        <v>198.33333333333326</v>
      </c>
      <c r="N352" s="43">
        <v>1</v>
      </c>
      <c r="O352" s="12">
        <v>1110</v>
      </c>
      <c r="P352" s="13">
        <v>0</v>
      </c>
      <c r="Q352" s="43">
        <v>21</v>
      </c>
      <c r="R352" s="43">
        <v>2</v>
      </c>
      <c r="S352" s="13">
        <v>0</v>
      </c>
      <c r="T352" s="42" t="s">
        <v>53</v>
      </c>
      <c r="U352" s="2">
        <v>800</v>
      </c>
      <c r="W352"/>
    </row>
    <row r="353" spans="1:26" s="15" customFormat="1" ht="13.15" customHeight="1" x14ac:dyDescent="0.25">
      <c r="A353" s="2">
        <v>2022</v>
      </c>
      <c r="B353" s="42" t="s">
        <v>120</v>
      </c>
      <c r="C353" s="2" t="s">
        <v>799</v>
      </c>
      <c r="D353" s="42" t="s">
        <v>957</v>
      </c>
      <c r="E353" s="42" t="s">
        <v>55</v>
      </c>
      <c r="F353" s="42" t="s">
        <v>56</v>
      </c>
      <c r="G353" s="9">
        <f>SUMIFS('Raw Data'!G$3:G$641,'Raw Data'!$B$3:$B$641,$B353,'Raw Data'!$D$3:$D$641,$E353)</f>
        <v>0</v>
      </c>
      <c r="H353" s="9">
        <f>SUMIFS('Raw Data'!H$3:H$641,'Raw Data'!$B$3:$B$641,$B353,'Raw Data'!$D$3:$D$641,$E353)</f>
        <v>45</v>
      </c>
      <c r="I353" s="9">
        <f>SUMIFS('Raw Data'!I$3:I$641,'Raw Data'!$B$3:$B$641,$B353,'Raw Data'!$D$3:$D$641,$E353)</f>
        <v>0</v>
      </c>
      <c r="J353" s="10">
        <f t="shared" si="20"/>
        <v>45</v>
      </c>
      <c r="K353" s="11">
        <f t="shared" si="21"/>
        <v>-45</v>
      </c>
      <c r="L353" s="10">
        <f t="shared" si="22"/>
        <v>0</v>
      </c>
      <c r="M353" s="11">
        <f t="shared" si="23"/>
        <v>-45</v>
      </c>
      <c r="N353" s="43">
        <v>1</v>
      </c>
      <c r="O353" s="12">
        <v>1110</v>
      </c>
      <c r="P353" s="13">
        <v>0</v>
      </c>
      <c r="Q353" s="43">
        <v>21</v>
      </c>
      <c r="R353" s="43">
        <v>2</v>
      </c>
      <c r="S353" s="13">
        <v>0</v>
      </c>
      <c r="T353" s="42">
        <v>890</v>
      </c>
      <c r="U353" s="2">
        <v>800</v>
      </c>
      <c r="W353"/>
      <c r="X353" s="6"/>
    </row>
    <row r="354" spans="1:26" ht="13.15" customHeight="1" x14ac:dyDescent="0.25">
      <c r="A354" s="2">
        <v>2022</v>
      </c>
      <c r="B354" s="14" t="s">
        <v>122</v>
      </c>
      <c r="C354" s="2" t="s">
        <v>799</v>
      </c>
      <c r="D354" s="2" t="s">
        <v>123</v>
      </c>
      <c r="E354" s="2" t="s">
        <v>35</v>
      </c>
      <c r="F354" s="2" t="s">
        <v>36</v>
      </c>
      <c r="G354" s="9">
        <f>SUMIFS('Raw Data'!G$3:G$641,'Raw Data'!$B$3:$B$641,$B354,'Raw Data'!$D$3:$D$641,$E354)</f>
        <v>1000</v>
      </c>
      <c r="H354" s="9">
        <f>SUMIFS('Raw Data'!H$3:H$641,'Raw Data'!$B$3:$B$641,$B354,'Raw Data'!$D$3:$D$641,$E354)</f>
        <v>280</v>
      </c>
      <c r="I354" s="9">
        <f>SUMIFS('Raw Data'!I$3:I$641,'Raw Data'!$B$3:$B$641,$B354,'Raw Data'!$D$3:$D$641,$E354)</f>
        <v>0</v>
      </c>
      <c r="J354" s="10">
        <f t="shared" si="20"/>
        <v>280</v>
      </c>
      <c r="K354" s="11">
        <f t="shared" si="21"/>
        <v>720</v>
      </c>
      <c r="L354" s="10">
        <f t="shared" si="22"/>
        <v>583.33333333333326</v>
      </c>
      <c r="M354" s="11">
        <f t="shared" si="23"/>
        <v>303.33333333333326</v>
      </c>
      <c r="N354" s="43">
        <v>1</v>
      </c>
      <c r="O354" s="12">
        <v>1110</v>
      </c>
      <c r="P354" s="13">
        <v>0</v>
      </c>
      <c r="Q354" s="43">
        <v>21</v>
      </c>
      <c r="R354" s="43">
        <v>4</v>
      </c>
      <c r="S354" s="13">
        <v>0</v>
      </c>
      <c r="T354" s="42" t="s">
        <v>35</v>
      </c>
      <c r="U354" s="2">
        <v>400</v>
      </c>
      <c r="W354"/>
    </row>
    <row r="355" spans="1:26" s="15" customFormat="1" ht="13.15" customHeight="1" x14ac:dyDescent="0.25">
      <c r="A355" s="2">
        <v>2022</v>
      </c>
      <c r="B355" s="14" t="s">
        <v>122</v>
      </c>
      <c r="C355" s="2" t="s">
        <v>799</v>
      </c>
      <c r="D355" s="2" t="s">
        <v>123</v>
      </c>
      <c r="E355" s="2" t="s">
        <v>13</v>
      </c>
      <c r="F355" s="2" t="s">
        <v>14</v>
      </c>
      <c r="G355" s="9">
        <f>SUMIFS('Raw Data'!G$3:G$641,'Raw Data'!$B$3:$B$641,$B355,'Raw Data'!$D$3:$D$641,$E355)</f>
        <v>27400</v>
      </c>
      <c r="H355" s="9">
        <f>SUMIFS('Raw Data'!H$3:H$641,'Raw Data'!$B$3:$B$641,$B355,'Raw Data'!$D$3:$D$641,$E355)</f>
        <v>13345.43</v>
      </c>
      <c r="I355" s="9">
        <f>SUMIFS('Raw Data'!I$3:I$641,'Raw Data'!$B$3:$B$641,$B355,'Raw Data'!$D$3:$D$641,$E355)</f>
        <v>1360</v>
      </c>
      <c r="J355" s="10">
        <f t="shared" si="20"/>
        <v>14705.43</v>
      </c>
      <c r="K355" s="11">
        <f t="shared" si="21"/>
        <v>12694.57</v>
      </c>
      <c r="L355" s="10">
        <f t="shared" si="22"/>
        <v>15983.333333333334</v>
      </c>
      <c r="M355" s="11">
        <f t="shared" si="23"/>
        <v>1277.9033333333336</v>
      </c>
      <c r="N355" s="43">
        <v>1</v>
      </c>
      <c r="O355" s="12">
        <v>1110</v>
      </c>
      <c r="P355" s="13">
        <v>0</v>
      </c>
      <c r="Q355" s="43">
        <v>21</v>
      </c>
      <c r="R355" s="43">
        <v>4</v>
      </c>
      <c r="S355" s="13">
        <v>0</v>
      </c>
      <c r="T355" s="42" t="s">
        <v>13</v>
      </c>
      <c r="U355" s="2">
        <v>600</v>
      </c>
      <c r="V355" s="6"/>
      <c r="W355"/>
      <c r="X355" s="6"/>
    </row>
    <row r="356" spans="1:26" ht="13.15" customHeight="1" x14ac:dyDescent="0.25">
      <c r="A356" s="2">
        <v>2022</v>
      </c>
      <c r="B356" s="14" t="s">
        <v>122</v>
      </c>
      <c r="C356" s="2" t="s">
        <v>799</v>
      </c>
      <c r="D356" s="2" t="s">
        <v>123</v>
      </c>
      <c r="E356" s="2">
        <v>752</v>
      </c>
      <c r="F356" s="2" t="s">
        <v>50</v>
      </c>
      <c r="G356" s="9">
        <f>SUMIFS('Raw Data'!G$3:G$641,'Raw Data'!$B$3:$B$641,$B356,'Raw Data'!$D$3:$D$641,$E356)</f>
        <v>0</v>
      </c>
      <c r="H356" s="9">
        <f>SUMIFS('Raw Data'!H$3:H$641,'Raw Data'!$B$3:$B$641,$B356,'Raw Data'!$D$3:$D$641,$E356)</f>
        <v>0</v>
      </c>
      <c r="I356" s="9">
        <f>SUMIFS('Raw Data'!I$3:I$641,'Raw Data'!$B$3:$B$641,$B356,'Raw Data'!$D$3:$D$641,$E356)</f>
        <v>0</v>
      </c>
      <c r="J356" s="10">
        <f t="shared" si="20"/>
        <v>0</v>
      </c>
      <c r="K356" s="11">
        <f t="shared" si="21"/>
        <v>0</v>
      </c>
      <c r="L356" s="10">
        <f t="shared" si="22"/>
        <v>0</v>
      </c>
      <c r="M356" s="11">
        <f t="shared" si="23"/>
        <v>0</v>
      </c>
      <c r="N356" s="43">
        <v>1</v>
      </c>
      <c r="O356" s="12">
        <v>1110</v>
      </c>
      <c r="P356" s="13">
        <v>0</v>
      </c>
      <c r="Q356" s="43">
        <v>21</v>
      </c>
      <c r="R356" s="43">
        <v>4</v>
      </c>
      <c r="S356" s="13">
        <v>0</v>
      </c>
      <c r="T356" s="42">
        <v>752</v>
      </c>
      <c r="U356" s="2">
        <v>700</v>
      </c>
      <c r="W356"/>
    </row>
    <row r="357" spans="1:26" ht="13.15" customHeight="1" x14ac:dyDescent="0.25">
      <c r="A357" s="2">
        <v>2022</v>
      </c>
      <c r="B357" s="14" t="s">
        <v>122</v>
      </c>
      <c r="C357" s="2" t="s">
        <v>799</v>
      </c>
      <c r="D357" s="2" t="s">
        <v>123</v>
      </c>
      <c r="E357" s="2" t="s">
        <v>100</v>
      </c>
      <c r="F357" s="2" t="s">
        <v>101</v>
      </c>
      <c r="G357" s="9">
        <f>SUMIFS('Raw Data'!G$3:G$641,'Raw Data'!$B$3:$B$641,$B357,'Raw Data'!$D$3:$D$641,$E357)</f>
        <v>0</v>
      </c>
      <c r="H357" s="9">
        <f>SUMIFS('Raw Data'!H$3:H$641,'Raw Data'!$B$3:$B$641,$B357,'Raw Data'!$D$3:$D$641,$E357)</f>
        <v>0</v>
      </c>
      <c r="I357" s="9">
        <f>SUMIFS('Raw Data'!I$3:I$641,'Raw Data'!$B$3:$B$641,$B357,'Raw Data'!$D$3:$D$641,$E357)</f>
        <v>0</v>
      </c>
      <c r="J357" s="10">
        <f t="shared" si="20"/>
        <v>0</v>
      </c>
      <c r="K357" s="11">
        <f t="shared" si="21"/>
        <v>0</v>
      </c>
      <c r="L357" s="10">
        <f t="shared" si="22"/>
        <v>0</v>
      </c>
      <c r="M357" s="11">
        <f t="shared" si="23"/>
        <v>0</v>
      </c>
      <c r="N357" s="43">
        <v>1</v>
      </c>
      <c r="O357" s="12">
        <v>1110</v>
      </c>
      <c r="P357" s="13">
        <v>0</v>
      </c>
      <c r="Q357" s="43">
        <v>21</v>
      </c>
      <c r="R357" s="43">
        <v>4</v>
      </c>
      <c r="S357" s="13">
        <v>0</v>
      </c>
      <c r="T357" s="42" t="s">
        <v>100</v>
      </c>
      <c r="U357" s="2">
        <v>700</v>
      </c>
      <c r="W357"/>
    </row>
    <row r="358" spans="1:26" customFormat="1" ht="13.35" customHeight="1" x14ac:dyDescent="0.25">
      <c r="A358" s="2">
        <v>2022</v>
      </c>
      <c r="B358" s="14" t="s">
        <v>122</v>
      </c>
      <c r="C358" s="2" t="s">
        <v>799</v>
      </c>
      <c r="D358" s="2" t="s">
        <v>123</v>
      </c>
      <c r="E358" s="2" t="s">
        <v>53</v>
      </c>
      <c r="F358" s="2" t="s">
        <v>54</v>
      </c>
      <c r="G358" s="9">
        <f>SUMIFS('Raw Data'!G$3:G$641,'Raw Data'!$B$3:$B$641,$B358,'Raw Data'!$D$3:$D$641,$E358)</f>
        <v>2250</v>
      </c>
      <c r="H358" s="9">
        <f>SUMIFS('Raw Data'!H$3:H$641,'Raw Data'!$B$3:$B$641,$B358,'Raw Data'!$D$3:$D$641,$E358)</f>
        <v>450</v>
      </c>
      <c r="I358" s="9">
        <f>SUMIFS('Raw Data'!I$3:I$641,'Raw Data'!$B$3:$B$641,$B358,'Raw Data'!$D$3:$D$641,$E358)</f>
        <v>0</v>
      </c>
      <c r="J358" s="10">
        <f t="shared" si="20"/>
        <v>450</v>
      </c>
      <c r="K358" s="11">
        <f t="shared" si="21"/>
        <v>1800</v>
      </c>
      <c r="L358" s="10">
        <f t="shared" si="22"/>
        <v>1312.5</v>
      </c>
      <c r="M358" s="11">
        <f t="shared" si="23"/>
        <v>862.5</v>
      </c>
      <c r="N358" s="43">
        <v>1</v>
      </c>
      <c r="O358" s="12">
        <v>1110</v>
      </c>
      <c r="P358" s="13">
        <v>0</v>
      </c>
      <c r="Q358" s="43">
        <v>21</v>
      </c>
      <c r="R358" s="43">
        <v>4</v>
      </c>
      <c r="S358" s="13">
        <v>0</v>
      </c>
      <c r="T358" s="42" t="s">
        <v>53</v>
      </c>
      <c r="U358" s="2">
        <v>800</v>
      </c>
      <c r="V358" s="15"/>
      <c r="X358" s="6"/>
      <c r="Y358" s="6"/>
      <c r="Z358" s="6"/>
    </row>
    <row r="359" spans="1:26" customFormat="1" ht="13.35" customHeight="1" x14ac:dyDescent="0.25">
      <c r="A359" s="2">
        <v>2022</v>
      </c>
      <c r="B359" s="14" t="s">
        <v>124</v>
      </c>
      <c r="C359" s="2" t="s">
        <v>799</v>
      </c>
      <c r="D359" s="2" t="s">
        <v>125</v>
      </c>
      <c r="E359" s="2" t="s">
        <v>35</v>
      </c>
      <c r="F359" s="2" t="s">
        <v>36</v>
      </c>
      <c r="G359" s="9">
        <f>SUMIFS('Raw Data'!G$3:G$641,'Raw Data'!$B$3:$B$641,$B359,'Raw Data'!$D$3:$D$641,$E359)</f>
        <v>290</v>
      </c>
      <c r="H359" s="9">
        <f>SUMIFS('Raw Data'!H$3:H$641,'Raw Data'!$B$3:$B$641,$B359,'Raw Data'!$D$3:$D$641,$E359)</f>
        <v>0</v>
      </c>
      <c r="I359" s="9">
        <f>SUMIFS('Raw Data'!I$3:I$641,'Raw Data'!$B$3:$B$641,$B359,'Raw Data'!$D$3:$D$641,$E359)</f>
        <v>0</v>
      </c>
      <c r="J359" s="10">
        <f t="shared" si="20"/>
        <v>0</v>
      </c>
      <c r="K359" s="11">
        <f t="shared" si="21"/>
        <v>290</v>
      </c>
      <c r="L359" s="10">
        <f t="shared" si="22"/>
        <v>169.16666666666669</v>
      </c>
      <c r="M359" s="11">
        <f t="shared" si="23"/>
        <v>169.16666666666669</v>
      </c>
      <c r="N359" s="43">
        <v>1</v>
      </c>
      <c r="O359" s="12">
        <v>1110</v>
      </c>
      <c r="P359" s="13">
        <v>0</v>
      </c>
      <c r="Q359" s="43">
        <v>21</v>
      </c>
      <c r="R359" s="43">
        <v>5</v>
      </c>
      <c r="S359" s="13">
        <v>0</v>
      </c>
      <c r="T359" s="42" t="s">
        <v>35</v>
      </c>
      <c r="U359" s="2">
        <v>400</v>
      </c>
      <c r="V359" s="6"/>
      <c r="X359" s="6"/>
      <c r="Y359" s="6"/>
      <c r="Z359" s="6"/>
    </row>
    <row r="360" spans="1:26" customFormat="1" ht="13.35" customHeight="1" x14ac:dyDescent="0.25">
      <c r="A360" s="2">
        <v>2022</v>
      </c>
      <c r="B360" s="14" t="s">
        <v>124</v>
      </c>
      <c r="C360" s="2" t="s">
        <v>799</v>
      </c>
      <c r="D360" s="2" t="s">
        <v>125</v>
      </c>
      <c r="E360" s="2" t="s">
        <v>13</v>
      </c>
      <c r="F360" s="2" t="s">
        <v>14</v>
      </c>
      <c r="G360" s="9">
        <f>SUMIFS('Raw Data'!G$3:G$641,'Raw Data'!$B$3:$B$641,$B360,'Raw Data'!$D$3:$D$641,$E360)</f>
        <v>20510</v>
      </c>
      <c r="H360" s="9">
        <f>SUMIFS('Raw Data'!H$3:H$641,'Raw Data'!$B$3:$B$641,$B360,'Raw Data'!$D$3:$D$641,$E360)</f>
        <v>9995.9</v>
      </c>
      <c r="I360" s="9">
        <f>SUMIFS('Raw Data'!I$3:I$641,'Raw Data'!$B$3:$B$641,$B360,'Raw Data'!$D$3:$D$641,$E360)</f>
        <v>811.77</v>
      </c>
      <c r="J360" s="10">
        <f t="shared" si="20"/>
        <v>10807.67</v>
      </c>
      <c r="K360" s="11">
        <f t="shared" si="21"/>
        <v>9702.33</v>
      </c>
      <c r="L360" s="10">
        <f t="shared" si="22"/>
        <v>11964.166666666668</v>
      </c>
      <c r="M360" s="11">
        <f t="shared" si="23"/>
        <v>1156.4966666666678</v>
      </c>
      <c r="N360" s="43">
        <v>1</v>
      </c>
      <c r="O360" s="12">
        <v>1110</v>
      </c>
      <c r="P360" s="13">
        <v>0</v>
      </c>
      <c r="Q360" s="43">
        <v>21</v>
      </c>
      <c r="R360" s="43">
        <v>5</v>
      </c>
      <c r="S360" s="13">
        <v>0</v>
      </c>
      <c r="T360" s="42" t="s">
        <v>13</v>
      </c>
      <c r="U360" s="2">
        <v>600</v>
      </c>
      <c r="V360" s="6"/>
      <c r="X360" s="6"/>
      <c r="Y360" s="6"/>
      <c r="Z360" s="6"/>
    </row>
    <row r="361" spans="1:26" customFormat="1" ht="13.35" customHeight="1" x14ac:dyDescent="0.25">
      <c r="A361" s="2">
        <v>2022</v>
      </c>
      <c r="B361" s="14" t="s">
        <v>124</v>
      </c>
      <c r="C361" s="2" t="s">
        <v>799</v>
      </c>
      <c r="D361" s="2" t="s">
        <v>125</v>
      </c>
      <c r="E361" s="2" t="s">
        <v>15</v>
      </c>
      <c r="F361" s="2" t="s">
        <v>753</v>
      </c>
      <c r="G361" s="9">
        <f>SUMIFS('Raw Data'!G$3:G$641,'Raw Data'!$B$3:$B$641,$B361,'Raw Data'!$D$3:$D$641,$E361)</f>
        <v>350</v>
      </c>
      <c r="H361" s="9">
        <f>SUMIFS('Raw Data'!H$3:H$641,'Raw Data'!$B$3:$B$641,$B361,'Raw Data'!$D$3:$D$641,$E361)</f>
        <v>0</v>
      </c>
      <c r="I361" s="9">
        <f>SUMIFS('Raw Data'!I$3:I$641,'Raw Data'!$B$3:$B$641,$B361,'Raw Data'!$D$3:$D$641,$E361)</f>
        <v>0</v>
      </c>
      <c r="J361" s="10">
        <f t="shared" si="20"/>
        <v>0</v>
      </c>
      <c r="K361" s="11">
        <f t="shared" si="21"/>
        <v>350</v>
      </c>
      <c r="L361" s="10">
        <f t="shared" si="22"/>
        <v>204.16666666666669</v>
      </c>
      <c r="M361" s="11">
        <f t="shared" si="23"/>
        <v>204.16666666666669</v>
      </c>
      <c r="N361" s="43">
        <v>1</v>
      </c>
      <c r="O361" s="12">
        <v>1110</v>
      </c>
      <c r="P361" s="13">
        <v>0</v>
      </c>
      <c r="Q361" s="43">
        <v>21</v>
      </c>
      <c r="R361" s="43">
        <v>5</v>
      </c>
      <c r="S361" s="13">
        <v>0</v>
      </c>
      <c r="T361" s="42" t="s">
        <v>15</v>
      </c>
      <c r="U361" s="2">
        <v>600</v>
      </c>
      <c r="V361" s="6"/>
      <c r="X361" s="6"/>
      <c r="Y361" s="6"/>
      <c r="Z361" s="6"/>
    </row>
    <row r="362" spans="1:26" customFormat="1" ht="13.35" customHeight="1" x14ac:dyDescent="0.25">
      <c r="A362" s="2">
        <v>2022</v>
      </c>
      <c r="B362" s="14" t="s">
        <v>124</v>
      </c>
      <c r="C362" s="2" t="s">
        <v>799</v>
      </c>
      <c r="D362" s="2" t="s">
        <v>125</v>
      </c>
      <c r="E362" s="2">
        <v>752</v>
      </c>
      <c r="F362" s="2" t="s">
        <v>50</v>
      </c>
      <c r="G362" s="9">
        <f>SUMIFS('Raw Data'!G$3:G$641,'Raw Data'!$B$3:$B$641,$B362,'Raw Data'!$D$3:$D$641,$E362)</f>
        <v>0</v>
      </c>
      <c r="H362" s="9">
        <f>SUMIFS('Raw Data'!H$3:H$641,'Raw Data'!$B$3:$B$641,$B362,'Raw Data'!$D$3:$D$641,$E362)</f>
        <v>0</v>
      </c>
      <c r="I362" s="9">
        <f>SUMIFS('Raw Data'!I$3:I$641,'Raw Data'!$B$3:$B$641,$B362,'Raw Data'!$D$3:$D$641,$E362)</f>
        <v>0</v>
      </c>
      <c r="J362" s="10">
        <f t="shared" si="20"/>
        <v>0</v>
      </c>
      <c r="K362" s="11">
        <f t="shared" si="21"/>
        <v>0</v>
      </c>
      <c r="L362" s="10">
        <f t="shared" si="22"/>
        <v>0</v>
      </c>
      <c r="M362" s="11">
        <f t="shared" si="23"/>
        <v>0</v>
      </c>
      <c r="N362" s="43">
        <v>1</v>
      </c>
      <c r="O362" s="12">
        <v>1110</v>
      </c>
      <c r="P362" s="13">
        <v>0</v>
      </c>
      <c r="Q362" s="43">
        <v>21</v>
      </c>
      <c r="R362" s="43">
        <v>5</v>
      </c>
      <c r="S362" s="13">
        <v>0</v>
      </c>
      <c r="T362" s="42">
        <v>752</v>
      </c>
      <c r="U362" s="2">
        <v>700</v>
      </c>
      <c r="X362" s="6"/>
      <c r="Y362" s="6"/>
      <c r="Z362" s="6"/>
    </row>
    <row r="363" spans="1:26" customFormat="1" ht="13.35" customHeight="1" x14ac:dyDescent="0.25">
      <c r="A363" s="2">
        <v>2022</v>
      </c>
      <c r="B363" s="14" t="s">
        <v>124</v>
      </c>
      <c r="C363" s="2" t="s">
        <v>799</v>
      </c>
      <c r="D363" s="2" t="s">
        <v>125</v>
      </c>
      <c r="E363" s="2" t="s">
        <v>100</v>
      </c>
      <c r="F363" s="2" t="s">
        <v>101</v>
      </c>
      <c r="G363" s="9">
        <f>SUMIFS('Raw Data'!G$3:G$641,'Raw Data'!$B$3:$B$641,$B363,'Raw Data'!$D$3:$D$641,$E363)</f>
        <v>0</v>
      </c>
      <c r="H363" s="9">
        <f>SUMIFS('Raw Data'!H$3:H$641,'Raw Data'!$B$3:$B$641,$B363,'Raw Data'!$D$3:$D$641,$E363)</f>
        <v>0</v>
      </c>
      <c r="I363" s="9">
        <f>SUMIFS('Raw Data'!I$3:I$641,'Raw Data'!$B$3:$B$641,$B363,'Raw Data'!$D$3:$D$641,$E363)</f>
        <v>0</v>
      </c>
      <c r="J363" s="10">
        <f t="shared" si="20"/>
        <v>0</v>
      </c>
      <c r="K363" s="11">
        <f t="shared" si="21"/>
        <v>0</v>
      </c>
      <c r="L363" s="10">
        <f t="shared" si="22"/>
        <v>0</v>
      </c>
      <c r="M363" s="11">
        <f t="shared" si="23"/>
        <v>0</v>
      </c>
      <c r="N363" s="43">
        <v>1</v>
      </c>
      <c r="O363" s="12">
        <v>1110</v>
      </c>
      <c r="P363" s="13">
        <v>0</v>
      </c>
      <c r="Q363" s="43">
        <v>21</v>
      </c>
      <c r="R363" s="43">
        <v>5</v>
      </c>
      <c r="S363" s="13">
        <v>0</v>
      </c>
      <c r="T363" s="42" t="s">
        <v>100</v>
      </c>
      <c r="U363" s="2">
        <v>700</v>
      </c>
      <c r="V363" s="6"/>
      <c r="X363" s="6"/>
      <c r="Y363" s="6"/>
      <c r="Z363" s="6"/>
    </row>
    <row r="364" spans="1:26" customFormat="1" ht="13.35" customHeight="1" x14ac:dyDescent="0.25">
      <c r="A364" s="2">
        <v>2022</v>
      </c>
      <c r="B364" s="14" t="s">
        <v>124</v>
      </c>
      <c r="C364" s="2" t="s">
        <v>799</v>
      </c>
      <c r="D364" s="2" t="s">
        <v>125</v>
      </c>
      <c r="E364" s="2" t="s">
        <v>53</v>
      </c>
      <c r="F364" s="2" t="s">
        <v>54</v>
      </c>
      <c r="G364" s="9">
        <f>SUMIFS('Raw Data'!G$3:G$641,'Raw Data'!$B$3:$B$641,$B364,'Raw Data'!$D$3:$D$641,$E364)</f>
        <v>1000</v>
      </c>
      <c r="H364" s="9">
        <f>SUMIFS('Raw Data'!H$3:H$641,'Raw Data'!$B$3:$B$641,$B364,'Raw Data'!$D$3:$D$641,$E364)</f>
        <v>609</v>
      </c>
      <c r="I364" s="9">
        <f>SUMIFS('Raw Data'!I$3:I$641,'Raw Data'!$B$3:$B$641,$B364,'Raw Data'!$D$3:$D$641,$E364)</f>
        <v>0</v>
      </c>
      <c r="J364" s="10">
        <f t="shared" si="20"/>
        <v>609</v>
      </c>
      <c r="K364" s="11">
        <f t="shared" si="21"/>
        <v>391</v>
      </c>
      <c r="L364" s="10">
        <f t="shared" si="22"/>
        <v>583.33333333333326</v>
      </c>
      <c r="M364" s="11">
        <f t="shared" si="23"/>
        <v>-25.666666666666742</v>
      </c>
      <c r="N364" s="43">
        <v>1</v>
      </c>
      <c r="O364" s="12">
        <v>1110</v>
      </c>
      <c r="P364" s="13">
        <v>0</v>
      </c>
      <c r="Q364" s="43">
        <v>21</v>
      </c>
      <c r="R364" s="43">
        <v>5</v>
      </c>
      <c r="S364" s="13">
        <v>0</v>
      </c>
      <c r="T364" s="42" t="s">
        <v>53</v>
      </c>
      <c r="U364" s="2">
        <v>800</v>
      </c>
      <c r="V364" s="15"/>
      <c r="X364" s="6"/>
      <c r="Y364" s="6"/>
      <c r="Z364" s="6"/>
    </row>
    <row r="365" spans="1:26" customFormat="1" ht="13.35" customHeight="1" x14ac:dyDescent="0.25">
      <c r="A365" s="2">
        <v>2022</v>
      </c>
      <c r="B365" s="42" t="s">
        <v>124</v>
      </c>
      <c r="C365" s="44" t="s">
        <v>799</v>
      </c>
      <c r="D365" s="42" t="s">
        <v>958</v>
      </c>
      <c r="E365" s="42" t="s">
        <v>55</v>
      </c>
      <c r="F365" s="42" t="s">
        <v>56</v>
      </c>
      <c r="G365" s="9">
        <f>SUMIFS('Raw Data'!G$3:G$641,'Raw Data'!$B$3:$B$641,$B365,'Raw Data'!$D$3:$D$641,$E365)</f>
        <v>0</v>
      </c>
      <c r="H365" s="9">
        <f>SUMIFS('Raw Data'!H$3:H$641,'Raw Data'!$B$3:$B$641,$B365,'Raw Data'!$D$3:$D$641,$E365)</f>
        <v>52.5</v>
      </c>
      <c r="I365" s="9">
        <f>SUMIFS('Raw Data'!I$3:I$641,'Raw Data'!$B$3:$B$641,$B365,'Raw Data'!$D$3:$D$641,$E365)</f>
        <v>0</v>
      </c>
      <c r="J365" s="10">
        <f t="shared" si="20"/>
        <v>52.5</v>
      </c>
      <c r="K365" s="11">
        <f t="shared" si="21"/>
        <v>-52.5</v>
      </c>
      <c r="L365" s="10">
        <f t="shared" si="22"/>
        <v>0</v>
      </c>
      <c r="M365" s="11">
        <f t="shared" si="23"/>
        <v>-52.5</v>
      </c>
      <c r="N365" s="43">
        <v>1</v>
      </c>
      <c r="O365" s="12">
        <v>1110</v>
      </c>
      <c r="P365" s="13">
        <v>0</v>
      </c>
      <c r="Q365" s="43">
        <v>21</v>
      </c>
      <c r="R365" s="43">
        <v>5</v>
      </c>
      <c r="S365" s="13">
        <v>0</v>
      </c>
      <c r="T365" s="42">
        <v>890</v>
      </c>
      <c r="U365" s="2">
        <v>800</v>
      </c>
      <c r="X365" s="6"/>
      <c r="Y365" s="6"/>
      <c r="Z365" s="6"/>
    </row>
    <row r="366" spans="1:26" customFormat="1" ht="13.35" customHeight="1" x14ac:dyDescent="0.25">
      <c r="A366" s="2">
        <v>2022</v>
      </c>
      <c r="B366" s="14" t="s">
        <v>126</v>
      </c>
      <c r="C366" s="2" t="s">
        <v>799</v>
      </c>
      <c r="D366" s="2" t="s">
        <v>127</v>
      </c>
      <c r="E366" s="2" t="s">
        <v>35</v>
      </c>
      <c r="F366" s="2" t="s">
        <v>36</v>
      </c>
      <c r="G366" s="9">
        <f>SUMIFS('Raw Data'!G$3:G$641,'Raw Data'!$B$3:$B$641,$B366,'Raw Data'!$D$3:$D$641,$E366)</f>
        <v>140</v>
      </c>
      <c r="H366" s="9">
        <f>SUMIFS('Raw Data'!H$3:H$641,'Raw Data'!$B$3:$B$641,$B366,'Raw Data'!$D$3:$D$641,$E366)</f>
        <v>135</v>
      </c>
      <c r="I366" s="9">
        <f>SUMIFS('Raw Data'!I$3:I$641,'Raw Data'!$B$3:$B$641,$B366,'Raw Data'!$D$3:$D$641,$E366)</f>
        <v>0</v>
      </c>
      <c r="J366" s="10">
        <f t="shared" si="20"/>
        <v>135</v>
      </c>
      <c r="K366" s="11">
        <f t="shared" si="21"/>
        <v>5</v>
      </c>
      <c r="L366" s="10">
        <f t="shared" si="22"/>
        <v>81.666666666666657</v>
      </c>
      <c r="M366" s="11">
        <f t="shared" si="23"/>
        <v>-53.333333333333343</v>
      </c>
      <c r="N366" s="43">
        <v>1</v>
      </c>
      <c r="O366" s="12">
        <v>1110</v>
      </c>
      <c r="P366" s="13">
        <v>0</v>
      </c>
      <c r="Q366" s="43">
        <v>21</v>
      </c>
      <c r="R366" s="43">
        <v>6</v>
      </c>
      <c r="S366" s="13">
        <v>0</v>
      </c>
      <c r="T366" s="42" t="s">
        <v>35</v>
      </c>
      <c r="U366" s="2">
        <v>400</v>
      </c>
      <c r="V366" s="6"/>
      <c r="X366" s="6"/>
      <c r="Y366" s="6"/>
      <c r="Z366" s="6"/>
    </row>
    <row r="367" spans="1:26" customFormat="1" ht="13.35" customHeight="1" x14ac:dyDescent="0.25">
      <c r="A367" s="2">
        <v>2022</v>
      </c>
      <c r="B367" s="14" t="s">
        <v>126</v>
      </c>
      <c r="C367" s="2" t="s">
        <v>799</v>
      </c>
      <c r="D367" s="2" t="s">
        <v>127</v>
      </c>
      <c r="E367" s="2" t="s">
        <v>13</v>
      </c>
      <c r="F367" s="2" t="s">
        <v>14</v>
      </c>
      <c r="G367" s="9">
        <f>SUMIFS('Raw Data'!G$3:G$641,'Raw Data'!$B$3:$B$641,$B367,'Raw Data'!$D$3:$D$641,$E367)</f>
        <v>27450</v>
      </c>
      <c r="H367" s="9">
        <f>SUMIFS('Raw Data'!H$3:H$641,'Raw Data'!$B$3:$B$641,$B367,'Raw Data'!$D$3:$D$641,$E367)</f>
        <v>18362.28</v>
      </c>
      <c r="I367" s="9">
        <f>SUMIFS('Raw Data'!I$3:I$641,'Raw Data'!$B$3:$B$641,$B367,'Raw Data'!$D$3:$D$641,$E367)</f>
        <v>436.58</v>
      </c>
      <c r="J367" s="10">
        <f t="shared" si="20"/>
        <v>18798.86</v>
      </c>
      <c r="K367" s="11">
        <f t="shared" si="21"/>
        <v>8651.14</v>
      </c>
      <c r="L367" s="10">
        <f t="shared" si="22"/>
        <v>16012.5</v>
      </c>
      <c r="M367" s="11">
        <f t="shared" si="23"/>
        <v>-2786.3600000000006</v>
      </c>
      <c r="N367" s="43">
        <v>1</v>
      </c>
      <c r="O367" s="12">
        <v>1110</v>
      </c>
      <c r="P367" s="13">
        <v>0</v>
      </c>
      <c r="Q367" s="43">
        <v>21</v>
      </c>
      <c r="R367" s="43">
        <v>6</v>
      </c>
      <c r="S367" s="13">
        <v>0</v>
      </c>
      <c r="T367" s="42" t="s">
        <v>13</v>
      </c>
      <c r="U367" s="2">
        <v>600</v>
      </c>
      <c r="V367" s="6"/>
      <c r="X367" s="6"/>
      <c r="Y367" s="6"/>
      <c r="Z367" s="6"/>
    </row>
    <row r="368" spans="1:26" customFormat="1" ht="13.35" customHeight="1" x14ac:dyDescent="0.25">
      <c r="A368" s="2">
        <v>2022</v>
      </c>
      <c r="B368" s="14" t="s">
        <v>126</v>
      </c>
      <c r="C368" s="2" t="s">
        <v>799</v>
      </c>
      <c r="D368" s="2" t="s">
        <v>127</v>
      </c>
      <c r="E368" s="2">
        <v>752</v>
      </c>
      <c r="F368" s="2" t="s">
        <v>50</v>
      </c>
      <c r="G368" s="9">
        <f>SUMIFS('Raw Data'!G$3:G$641,'Raw Data'!$B$3:$B$641,$B368,'Raw Data'!$D$3:$D$641,$E368)</f>
        <v>0</v>
      </c>
      <c r="H368" s="9">
        <f>SUMIFS('Raw Data'!H$3:H$641,'Raw Data'!$B$3:$B$641,$B368,'Raw Data'!$D$3:$D$641,$E368)</f>
        <v>0</v>
      </c>
      <c r="I368" s="9">
        <f>SUMIFS('Raw Data'!I$3:I$641,'Raw Data'!$B$3:$B$641,$B368,'Raw Data'!$D$3:$D$641,$E368)</f>
        <v>0</v>
      </c>
      <c r="J368" s="10">
        <f t="shared" si="20"/>
        <v>0</v>
      </c>
      <c r="K368" s="11">
        <f t="shared" si="21"/>
        <v>0</v>
      </c>
      <c r="L368" s="10">
        <f t="shared" si="22"/>
        <v>0</v>
      </c>
      <c r="M368" s="11">
        <f t="shared" si="23"/>
        <v>0</v>
      </c>
      <c r="N368" s="43">
        <v>1</v>
      </c>
      <c r="O368" s="12">
        <v>1110</v>
      </c>
      <c r="P368" s="13">
        <v>0</v>
      </c>
      <c r="Q368" s="43">
        <v>21</v>
      </c>
      <c r="R368" s="43">
        <v>6</v>
      </c>
      <c r="S368" s="13">
        <v>0</v>
      </c>
      <c r="T368" s="42">
        <v>752</v>
      </c>
      <c r="U368" s="2">
        <v>700</v>
      </c>
      <c r="V368" s="6"/>
      <c r="X368" s="6"/>
      <c r="Y368" s="6"/>
      <c r="Z368" s="6"/>
    </row>
    <row r="369" spans="1:26" customFormat="1" ht="13.35" customHeight="1" x14ac:dyDescent="0.25">
      <c r="A369" s="2">
        <v>2022</v>
      </c>
      <c r="B369" s="14" t="s">
        <v>126</v>
      </c>
      <c r="C369" s="2" t="s">
        <v>799</v>
      </c>
      <c r="D369" s="2" t="s">
        <v>127</v>
      </c>
      <c r="E369" s="2" t="s">
        <v>100</v>
      </c>
      <c r="F369" s="2" t="s">
        <v>101</v>
      </c>
      <c r="G369" s="9">
        <f>SUMIFS('Raw Data'!G$3:G$641,'Raw Data'!$B$3:$B$641,$B369,'Raw Data'!$D$3:$D$641,$E369)</f>
        <v>0</v>
      </c>
      <c r="H369" s="9">
        <f>SUMIFS('Raw Data'!H$3:H$641,'Raw Data'!$B$3:$B$641,$B369,'Raw Data'!$D$3:$D$641,$E369)</f>
        <v>0</v>
      </c>
      <c r="I369" s="9">
        <f>SUMIFS('Raw Data'!I$3:I$641,'Raw Data'!$B$3:$B$641,$B369,'Raw Data'!$D$3:$D$641,$E369)</f>
        <v>0</v>
      </c>
      <c r="J369" s="10">
        <f t="shared" si="20"/>
        <v>0</v>
      </c>
      <c r="K369" s="11">
        <f t="shared" si="21"/>
        <v>0</v>
      </c>
      <c r="L369" s="10">
        <f t="shared" si="22"/>
        <v>0</v>
      </c>
      <c r="M369" s="11">
        <f t="shared" si="23"/>
        <v>0</v>
      </c>
      <c r="N369" s="43">
        <v>1</v>
      </c>
      <c r="O369" s="12">
        <v>1110</v>
      </c>
      <c r="P369" s="13">
        <v>0</v>
      </c>
      <c r="Q369" s="43">
        <v>21</v>
      </c>
      <c r="R369" s="43">
        <v>6</v>
      </c>
      <c r="S369" s="13">
        <v>0</v>
      </c>
      <c r="T369" s="42" t="s">
        <v>100</v>
      </c>
      <c r="U369" s="2">
        <v>700</v>
      </c>
      <c r="V369" s="15"/>
      <c r="X369" s="6"/>
      <c r="Y369" s="6"/>
      <c r="Z369" s="6"/>
    </row>
    <row r="370" spans="1:26" customFormat="1" ht="13.35" customHeight="1" x14ac:dyDescent="0.25">
      <c r="A370" s="2">
        <v>2022</v>
      </c>
      <c r="B370" s="14" t="s">
        <v>126</v>
      </c>
      <c r="C370" s="2" t="s">
        <v>799</v>
      </c>
      <c r="D370" s="2" t="s">
        <v>127</v>
      </c>
      <c r="E370" s="2" t="s">
        <v>53</v>
      </c>
      <c r="F370" s="2" t="s">
        <v>54</v>
      </c>
      <c r="G370" s="9">
        <f>SUMIFS('Raw Data'!G$3:G$641,'Raw Data'!$B$3:$B$641,$B370,'Raw Data'!$D$3:$D$641,$E370)</f>
        <v>1000</v>
      </c>
      <c r="H370" s="9">
        <f>SUMIFS('Raw Data'!H$3:H$641,'Raw Data'!$B$3:$B$641,$B370,'Raw Data'!$D$3:$D$641,$E370)</f>
        <v>0</v>
      </c>
      <c r="I370" s="9">
        <f>SUMIFS('Raw Data'!I$3:I$641,'Raw Data'!$B$3:$B$641,$B370,'Raw Data'!$D$3:$D$641,$E370)</f>
        <v>0</v>
      </c>
      <c r="J370" s="10">
        <f t="shared" si="20"/>
        <v>0</v>
      </c>
      <c r="K370" s="11">
        <f t="shared" si="21"/>
        <v>1000</v>
      </c>
      <c r="L370" s="10">
        <f t="shared" si="22"/>
        <v>583.33333333333326</v>
      </c>
      <c r="M370" s="11">
        <f t="shared" si="23"/>
        <v>583.33333333333326</v>
      </c>
      <c r="N370" s="43">
        <v>1</v>
      </c>
      <c r="O370" s="12">
        <v>1110</v>
      </c>
      <c r="P370" s="13">
        <v>0</v>
      </c>
      <c r="Q370" s="43">
        <v>21</v>
      </c>
      <c r="R370" s="43">
        <v>6</v>
      </c>
      <c r="S370" s="13">
        <v>0</v>
      </c>
      <c r="T370" s="42" t="s">
        <v>53</v>
      </c>
      <c r="U370" s="2">
        <v>800</v>
      </c>
      <c r="V370" s="6"/>
      <c r="X370" s="6"/>
      <c r="Y370" s="6"/>
      <c r="Z370" s="6"/>
    </row>
    <row r="371" spans="1:26" customFormat="1" ht="13.35" customHeight="1" x14ac:dyDescent="0.25">
      <c r="A371" s="2">
        <v>2022</v>
      </c>
      <c r="B371" s="42" t="s">
        <v>126</v>
      </c>
      <c r="C371" s="2" t="s">
        <v>799</v>
      </c>
      <c r="D371" s="42" t="s">
        <v>127</v>
      </c>
      <c r="E371" s="42" t="s">
        <v>55</v>
      </c>
      <c r="F371" s="42" t="s">
        <v>56</v>
      </c>
      <c r="G371" s="9">
        <f>SUMIFS('Raw Data'!G$3:G$641,'Raw Data'!$B$3:$B$641,$B371,'Raw Data'!$D$3:$D$641,$E371)</f>
        <v>0</v>
      </c>
      <c r="H371" s="9">
        <f>SUMIFS('Raw Data'!H$3:H$641,'Raw Data'!$B$3:$B$641,$B371,'Raw Data'!$D$3:$D$641,$E371)</f>
        <v>30</v>
      </c>
      <c r="I371" s="9">
        <f>SUMIFS('Raw Data'!I$3:I$641,'Raw Data'!$B$3:$B$641,$B371,'Raw Data'!$D$3:$D$641,$E371)</f>
        <v>0</v>
      </c>
      <c r="J371" s="10">
        <f t="shared" si="20"/>
        <v>30</v>
      </c>
      <c r="K371" s="11">
        <f t="shared" si="21"/>
        <v>-30</v>
      </c>
      <c r="L371" s="10">
        <f t="shared" si="22"/>
        <v>0</v>
      </c>
      <c r="M371" s="11">
        <f t="shared" si="23"/>
        <v>-30</v>
      </c>
      <c r="N371" s="43">
        <v>1</v>
      </c>
      <c r="O371" s="12">
        <v>1110</v>
      </c>
      <c r="P371" s="13">
        <v>0</v>
      </c>
      <c r="Q371" s="43">
        <v>21</v>
      </c>
      <c r="R371" s="43">
        <v>6</v>
      </c>
      <c r="S371" s="13">
        <v>0</v>
      </c>
      <c r="T371" s="42">
        <v>890</v>
      </c>
      <c r="U371" s="2">
        <v>800</v>
      </c>
      <c r="V371" s="6"/>
      <c r="X371" s="6"/>
      <c r="Y371" s="6"/>
      <c r="Z371" s="6"/>
    </row>
    <row r="372" spans="1:26" customFormat="1" ht="13.35" customHeight="1" x14ac:dyDescent="0.25">
      <c r="A372" s="2">
        <v>2022</v>
      </c>
      <c r="B372" s="14" t="s">
        <v>128</v>
      </c>
      <c r="C372" s="2" t="s">
        <v>799</v>
      </c>
      <c r="D372" s="2" t="s">
        <v>129</v>
      </c>
      <c r="E372" s="2" t="s">
        <v>35</v>
      </c>
      <c r="F372" s="2" t="s">
        <v>36</v>
      </c>
      <c r="G372" s="9">
        <f>SUMIFS('Raw Data'!G$3:G$641,'Raw Data'!$B$3:$B$641,$B372,'Raw Data'!$D$3:$D$641,$E372)</f>
        <v>0</v>
      </c>
      <c r="H372" s="9">
        <f>SUMIFS('Raw Data'!H$3:H$641,'Raw Data'!$B$3:$B$641,$B372,'Raw Data'!$D$3:$D$641,$E372)</f>
        <v>0</v>
      </c>
      <c r="I372" s="9">
        <f>SUMIFS('Raw Data'!I$3:I$641,'Raw Data'!$B$3:$B$641,$B372,'Raw Data'!$D$3:$D$641,$E372)</f>
        <v>0</v>
      </c>
      <c r="J372" s="10">
        <f t="shared" si="20"/>
        <v>0</v>
      </c>
      <c r="K372" s="11">
        <f t="shared" si="21"/>
        <v>0</v>
      </c>
      <c r="L372" s="10">
        <f t="shared" si="22"/>
        <v>0</v>
      </c>
      <c r="M372" s="11">
        <f t="shared" si="23"/>
        <v>0</v>
      </c>
      <c r="N372" s="43">
        <v>1</v>
      </c>
      <c r="O372" s="12">
        <v>1110</v>
      </c>
      <c r="P372" s="13">
        <v>0</v>
      </c>
      <c r="Q372" s="43">
        <v>21</v>
      </c>
      <c r="R372" s="43">
        <v>32</v>
      </c>
      <c r="S372" s="13">
        <v>0</v>
      </c>
      <c r="T372" s="42" t="s">
        <v>35</v>
      </c>
      <c r="U372" s="2">
        <v>400</v>
      </c>
      <c r="V372" s="15"/>
      <c r="X372" s="6"/>
      <c r="Y372" s="6"/>
      <c r="Z372" s="6"/>
    </row>
    <row r="373" spans="1:26" customFormat="1" ht="13.35" customHeight="1" x14ac:dyDescent="0.25">
      <c r="A373" s="2">
        <v>2022</v>
      </c>
      <c r="B373" s="14" t="s">
        <v>128</v>
      </c>
      <c r="C373" s="2" t="s">
        <v>799</v>
      </c>
      <c r="D373" s="2" t="s">
        <v>129</v>
      </c>
      <c r="E373" s="2" t="s">
        <v>13</v>
      </c>
      <c r="F373" s="2" t="s">
        <v>14</v>
      </c>
      <c r="G373" s="9">
        <f>SUMIFS('Raw Data'!G$3:G$641,'Raw Data'!$B$3:$B$641,$B373,'Raw Data'!$D$3:$D$641,$E373)</f>
        <v>0</v>
      </c>
      <c r="H373" s="9">
        <f>SUMIFS('Raw Data'!H$3:H$641,'Raw Data'!$B$3:$B$641,$B373,'Raw Data'!$D$3:$D$641,$E373)</f>
        <v>0</v>
      </c>
      <c r="I373" s="9">
        <f>SUMIFS('Raw Data'!I$3:I$641,'Raw Data'!$B$3:$B$641,$B373,'Raw Data'!$D$3:$D$641,$E373)</f>
        <v>0</v>
      </c>
      <c r="J373" s="10">
        <f t="shared" si="20"/>
        <v>0</v>
      </c>
      <c r="K373" s="11">
        <f t="shared" si="21"/>
        <v>0</v>
      </c>
      <c r="L373" s="10">
        <f t="shared" si="22"/>
        <v>0</v>
      </c>
      <c r="M373" s="11">
        <f t="shared" si="23"/>
        <v>0</v>
      </c>
      <c r="N373" s="43">
        <v>1</v>
      </c>
      <c r="O373" s="12">
        <v>1110</v>
      </c>
      <c r="P373" s="13">
        <v>0</v>
      </c>
      <c r="Q373" s="43">
        <v>21</v>
      </c>
      <c r="R373" s="43">
        <v>32</v>
      </c>
      <c r="S373" s="13">
        <v>0</v>
      </c>
      <c r="T373" s="42" t="s">
        <v>13</v>
      </c>
      <c r="U373" s="2">
        <v>600</v>
      </c>
      <c r="V373" s="6"/>
      <c r="X373" s="6"/>
      <c r="Y373" s="6"/>
      <c r="Z373" s="6"/>
    </row>
    <row r="374" spans="1:26" customFormat="1" ht="13.35" customHeight="1" x14ac:dyDescent="0.25">
      <c r="A374" s="2">
        <v>2022</v>
      </c>
      <c r="B374" s="14" t="s">
        <v>128</v>
      </c>
      <c r="C374" s="2" t="s">
        <v>799</v>
      </c>
      <c r="D374" s="2" t="s">
        <v>129</v>
      </c>
      <c r="E374" s="2" t="s">
        <v>15</v>
      </c>
      <c r="F374" s="2" t="s">
        <v>753</v>
      </c>
      <c r="G374" s="9">
        <f>SUMIFS('Raw Data'!G$3:G$641,'Raw Data'!$B$3:$B$641,$B374,'Raw Data'!$D$3:$D$641,$E374)</f>
        <v>0</v>
      </c>
      <c r="H374" s="9">
        <f>SUMIFS('Raw Data'!H$3:H$641,'Raw Data'!$B$3:$B$641,$B374,'Raw Data'!$D$3:$D$641,$E374)</f>
        <v>0</v>
      </c>
      <c r="I374" s="9">
        <f>SUMIFS('Raw Data'!I$3:I$641,'Raw Data'!$B$3:$B$641,$B374,'Raw Data'!$D$3:$D$641,$E374)</f>
        <v>0</v>
      </c>
      <c r="J374" s="10">
        <f t="shared" si="20"/>
        <v>0</v>
      </c>
      <c r="K374" s="11">
        <f t="shared" si="21"/>
        <v>0</v>
      </c>
      <c r="L374" s="10">
        <f t="shared" si="22"/>
        <v>0</v>
      </c>
      <c r="M374" s="11">
        <f t="shared" si="23"/>
        <v>0</v>
      </c>
      <c r="N374" s="43">
        <v>1</v>
      </c>
      <c r="O374" s="12">
        <v>1110</v>
      </c>
      <c r="P374" s="13">
        <v>0</v>
      </c>
      <c r="Q374" s="43">
        <v>21</v>
      </c>
      <c r="R374" s="43">
        <v>32</v>
      </c>
      <c r="S374" s="13">
        <v>0</v>
      </c>
      <c r="T374" s="42" t="s">
        <v>15</v>
      </c>
      <c r="U374" s="2">
        <v>600</v>
      </c>
      <c r="V374" s="6"/>
      <c r="X374" s="6"/>
      <c r="Y374" s="6"/>
      <c r="Z374" s="6"/>
    </row>
    <row r="375" spans="1:26" customFormat="1" ht="13.35" customHeight="1" x14ac:dyDescent="0.25">
      <c r="A375" s="2">
        <v>2022</v>
      </c>
      <c r="B375" s="14" t="s">
        <v>128</v>
      </c>
      <c r="C375" s="2" t="s">
        <v>799</v>
      </c>
      <c r="D375" s="2" t="s">
        <v>129</v>
      </c>
      <c r="E375" s="2" t="s">
        <v>47</v>
      </c>
      <c r="F375" s="3" t="s">
        <v>48</v>
      </c>
      <c r="G375" s="9">
        <f>SUMIFS('Raw Data'!G$3:G$641,'Raw Data'!$B$3:$B$641,$B375,'Raw Data'!$D$3:$D$641,$E375)</f>
        <v>0</v>
      </c>
      <c r="H375" s="9">
        <f>SUMIFS('Raw Data'!H$3:H$641,'Raw Data'!$B$3:$B$641,$B375,'Raw Data'!$D$3:$D$641,$E375)</f>
        <v>0</v>
      </c>
      <c r="I375" s="9">
        <f>SUMIFS('Raw Data'!I$3:I$641,'Raw Data'!$B$3:$B$641,$B375,'Raw Data'!$D$3:$D$641,$E375)</f>
        <v>0</v>
      </c>
      <c r="J375" s="10">
        <f t="shared" si="20"/>
        <v>0</v>
      </c>
      <c r="K375" s="11">
        <f t="shared" si="21"/>
        <v>0</v>
      </c>
      <c r="L375" s="10">
        <f t="shared" si="22"/>
        <v>0</v>
      </c>
      <c r="M375" s="11">
        <f t="shared" si="23"/>
        <v>0</v>
      </c>
      <c r="N375" s="43">
        <v>1</v>
      </c>
      <c r="O375" s="12">
        <v>1110</v>
      </c>
      <c r="P375" s="13">
        <v>0</v>
      </c>
      <c r="Q375" s="43">
        <v>21</v>
      </c>
      <c r="R375" s="43">
        <v>32</v>
      </c>
      <c r="S375" s="13">
        <v>0</v>
      </c>
      <c r="T375" s="42" t="s">
        <v>47</v>
      </c>
      <c r="U375" s="2">
        <v>600</v>
      </c>
      <c r="V375" s="6"/>
      <c r="X375" s="6"/>
    </row>
    <row r="376" spans="1:26" customFormat="1" ht="13.35" customHeight="1" x14ac:dyDescent="0.25">
      <c r="A376" s="2">
        <v>2022</v>
      </c>
      <c r="B376" s="14" t="s">
        <v>128</v>
      </c>
      <c r="C376" s="2" t="s">
        <v>799</v>
      </c>
      <c r="D376" s="2" t="s">
        <v>129</v>
      </c>
      <c r="E376" s="2" t="s">
        <v>53</v>
      </c>
      <c r="F376" s="2" t="s">
        <v>54</v>
      </c>
      <c r="G376" s="9">
        <f>SUMIFS('Raw Data'!G$3:G$641,'Raw Data'!$B$3:$B$641,$B376,'Raw Data'!$D$3:$D$641,$E376)</f>
        <v>0</v>
      </c>
      <c r="H376" s="9">
        <f>SUMIFS('Raw Data'!H$3:H$641,'Raw Data'!$B$3:$B$641,$B376,'Raw Data'!$D$3:$D$641,$E376)</f>
        <v>0</v>
      </c>
      <c r="I376" s="9">
        <f>SUMIFS('Raw Data'!I$3:I$641,'Raw Data'!$B$3:$B$641,$B376,'Raw Data'!$D$3:$D$641,$E376)</f>
        <v>0</v>
      </c>
      <c r="J376" s="10">
        <f t="shared" si="20"/>
        <v>0</v>
      </c>
      <c r="K376" s="11">
        <f t="shared" si="21"/>
        <v>0</v>
      </c>
      <c r="L376" s="10">
        <f t="shared" si="22"/>
        <v>0</v>
      </c>
      <c r="M376" s="11">
        <f t="shared" si="23"/>
        <v>0</v>
      </c>
      <c r="N376" s="43">
        <v>1</v>
      </c>
      <c r="O376" s="12">
        <v>1110</v>
      </c>
      <c r="P376" s="13">
        <v>0</v>
      </c>
      <c r="Q376" s="43">
        <v>21</v>
      </c>
      <c r="R376" s="43">
        <v>32</v>
      </c>
      <c r="S376" s="13">
        <v>0</v>
      </c>
      <c r="T376" s="42" t="s">
        <v>53</v>
      </c>
      <c r="U376" s="2">
        <v>800</v>
      </c>
      <c r="V376" s="15"/>
      <c r="X376" s="6"/>
      <c r="Y376" s="6"/>
      <c r="Z376" s="6"/>
    </row>
    <row r="377" spans="1:26" customFormat="1" ht="13.35" customHeight="1" x14ac:dyDescent="0.25">
      <c r="A377" s="2">
        <v>2022</v>
      </c>
      <c r="B377" s="44" t="s">
        <v>959</v>
      </c>
      <c r="C377" s="44" t="s">
        <v>799</v>
      </c>
      <c r="D377" s="44" t="s">
        <v>960</v>
      </c>
      <c r="E377" s="44" t="s">
        <v>13</v>
      </c>
      <c r="F377" s="44" t="s">
        <v>14</v>
      </c>
      <c r="G377" s="9">
        <f>SUMIFS('Raw Data'!G$3:G$641,'Raw Data'!$B$3:$B$641,$B377,'Raw Data'!$D$3:$D$641,$E377)</f>
        <v>0</v>
      </c>
      <c r="H377" s="9">
        <f>SUMIFS('Raw Data'!H$3:H$641,'Raw Data'!$B$3:$B$641,$B377,'Raw Data'!$D$3:$D$641,$E377)</f>
        <v>7518.75</v>
      </c>
      <c r="I377" s="9">
        <f>SUMIFS('Raw Data'!I$3:I$641,'Raw Data'!$B$3:$B$641,$B377,'Raw Data'!$D$3:$D$641,$E377)</f>
        <v>0</v>
      </c>
      <c r="J377" s="10">
        <f t="shared" si="20"/>
        <v>7518.75</v>
      </c>
      <c r="K377" s="11">
        <f t="shared" si="21"/>
        <v>-7518.75</v>
      </c>
      <c r="L377" s="10">
        <f t="shared" si="22"/>
        <v>0</v>
      </c>
      <c r="M377" s="11">
        <f t="shared" si="23"/>
        <v>-7518.75</v>
      </c>
      <c r="N377" s="46">
        <v>1</v>
      </c>
      <c r="O377" s="2">
        <v>1110</v>
      </c>
      <c r="P377" s="47">
        <v>0</v>
      </c>
      <c r="Q377" s="46">
        <v>25</v>
      </c>
      <c r="R377" s="46">
        <v>51</v>
      </c>
      <c r="S377" s="47">
        <v>564</v>
      </c>
      <c r="T377" s="44" t="s">
        <v>13</v>
      </c>
      <c r="U377" s="44">
        <v>600</v>
      </c>
      <c r="V377" s="6"/>
      <c r="X377" s="6"/>
      <c r="Y377" s="6"/>
      <c r="Z377" s="6"/>
    </row>
    <row r="378" spans="1:26" customFormat="1" ht="13.35" customHeight="1" x14ac:dyDescent="0.25">
      <c r="A378" s="2">
        <v>2022</v>
      </c>
      <c r="B378" s="44" t="s">
        <v>961</v>
      </c>
      <c r="C378" s="44" t="s">
        <v>799</v>
      </c>
      <c r="D378" s="44" t="s">
        <v>962</v>
      </c>
      <c r="E378" s="44" t="s">
        <v>13</v>
      </c>
      <c r="F378" s="44" t="s">
        <v>14</v>
      </c>
      <c r="G378" s="9">
        <f>SUMIFS('Raw Data'!G$3:G$641,'Raw Data'!$B$3:$B$641,$B378,'Raw Data'!$D$3:$D$641,$E378)</f>
        <v>0</v>
      </c>
      <c r="H378" s="9">
        <f>SUMIFS('Raw Data'!H$3:H$641,'Raw Data'!$B$3:$B$641,$B378,'Raw Data'!$D$3:$D$641,$E378)</f>
        <v>7518.75</v>
      </c>
      <c r="I378" s="9">
        <f>SUMIFS('Raw Data'!I$3:I$641,'Raw Data'!$B$3:$B$641,$B378,'Raw Data'!$D$3:$D$641,$E378)</f>
        <v>0</v>
      </c>
      <c r="J378" s="10">
        <f t="shared" si="20"/>
        <v>7518.75</v>
      </c>
      <c r="K378" s="11">
        <f t="shared" si="21"/>
        <v>-7518.75</v>
      </c>
      <c r="L378" s="10">
        <f t="shared" si="22"/>
        <v>0</v>
      </c>
      <c r="M378" s="11">
        <f t="shared" si="23"/>
        <v>-7518.75</v>
      </c>
      <c r="N378" s="46">
        <v>1</v>
      </c>
      <c r="O378" s="2">
        <v>1110</v>
      </c>
      <c r="P378" s="47">
        <v>0</v>
      </c>
      <c r="Q378" s="46">
        <v>25</v>
      </c>
      <c r="R378" s="46">
        <v>52</v>
      </c>
      <c r="S378" s="47">
        <v>564</v>
      </c>
      <c r="T378" s="44" t="s">
        <v>13</v>
      </c>
      <c r="U378" s="44">
        <v>600</v>
      </c>
      <c r="V378" s="6"/>
      <c r="X378" s="6"/>
      <c r="Y378" s="6"/>
      <c r="Z378" s="6"/>
    </row>
    <row r="379" spans="1:26" customFormat="1" ht="13.35" customHeight="1" x14ac:dyDescent="0.25">
      <c r="A379" s="2">
        <v>2022</v>
      </c>
      <c r="B379" s="14" t="s">
        <v>130</v>
      </c>
      <c r="C379" s="2" t="s">
        <v>799</v>
      </c>
      <c r="D379" s="2" t="s">
        <v>131</v>
      </c>
      <c r="E379" s="2" t="s">
        <v>132</v>
      </c>
      <c r="F379" s="2" t="s">
        <v>133</v>
      </c>
      <c r="G379" s="9">
        <f>SUMIFS('Raw Data'!G$3:G$641,'Raw Data'!$B$3:$B$641,$B379,'Raw Data'!$D$3:$D$641,$E379)</f>
        <v>0</v>
      </c>
      <c r="H379" s="9">
        <f>SUMIFS('Raw Data'!H$3:H$641,'Raw Data'!$B$3:$B$641,$B379,'Raw Data'!$D$3:$D$641,$E379)</f>
        <v>0</v>
      </c>
      <c r="I379" s="9">
        <f>SUMIFS('Raw Data'!I$3:I$641,'Raw Data'!$B$3:$B$641,$B379,'Raw Data'!$D$3:$D$641,$E379)</f>
        <v>0</v>
      </c>
      <c r="J379" s="10">
        <f t="shared" si="20"/>
        <v>0</v>
      </c>
      <c r="K379" s="11">
        <f t="shared" si="21"/>
        <v>0</v>
      </c>
      <c r="L379" s="10">
        <f t="shared" si="22"/>
        <v>0</v>
      </c>
      <c r="M379" s="11">
        <f t="shared" si="23"/>
        <v>0</v>
      </c>
      <c r="N379" s="43">
        <v>1</v>
      </c>
      <c r="O379" s="12">
        <v>1110</v>
      </c>
      <c r="P379" s="13">
        <v>0</v>
      </c>
      <c r="Q379" s="43">
        <v>76</v>
      </c>
      <c r="R379" s="43">
        <v>0</v>
      </c>
      <c r="S379" s="13">
        <v>0</v>
      </c>
      <c r="T379" s="42" t="s">
        <v>132</v>
      </c>
      <c r="U379" s="2">
        <v>300</v>
      </c>
      <c r="X379" s="6"/>
      <c r="Y379" s="6"/>
      <c r="Z379" s="6"/>
    </row>
    <row r="380" spans="1:26" customFormat="1" ht="13.35" customHeight="1" x14ac:dyDescent="0.25">
      <c r="A380" s="2">
        <v>2022</v>
      </c>
      <c r="B380" s="14" t="s">
        <v>130</v>
      </c>
      <c r="C380" s="2" t="s">
        <v>799</v>
      </c>
      <c r="D380" s="2" t="s">
        <v>131</v>
      </c>
      <c r="E380" s="2" t="s">
        <v>33</v>
      </c>
      <c r="F380" s="2" t="s">
        <v>34</v>
      </c>
      <c r="G380" s="9">
        <f>SUMIFS('Raw Data'!G$3:G$641,'Raw Data'!$B$3:$B$641,$B380,'Raw Data'!$D$3:$D$641,$E380)</f>
        <v>12000</v>
      </c>
      <c r="H380" s="9">
        <f>SUMIFS('Raw Data'!H$3:H$641,'Raw Data'!$B$3:$B$641,$B380,'Raw Data'!$D$3:$D$641,$E380)</f>
        <v>1020</v>
      </c>
      <c r="I380" s="9">
        <f>SUMIFS('Raw Data'!I$3:I$641,'Raw Data'!$B$3:$B$641,$B380,'Raw Data'!$D$3:$D$641,$E380)</f>
        <v>0</v>
      </c>
      <c r="J380" s="10">
        <f t="shared" si="20"/>
        <v>1020</v>
      </c>
      <c r="K380" s="11">
        <f t="shared" si="21"/>
        <v>10980</v>
      </c>
      <c r="L380" s="10">
        <f t="shared" si="22"/>
        <v>7000</v>
      </c>
      <c r="M380" s="11">
        <f t="shared" si="23"/>
        <v>5980</v>
      </c>
      <c r="N380" s="43">
        <v>1</v>
      </c>
      <c r="O380" s="12">
        <v>1110</v>
      </c>
      <c r="P380" s="13">
        <v>0</v>
      </c>
      <c r="Q380" s="43">
        <v>76</v>
      </c>
      <c r="R380" s="43">
        <v>0</v>
      </c>
      <c r="S380" s="13">
        <v>0</v>
      </c>
      <c r="T380" s="42" t="s">
        <v>33</v>
      </c>
      <c r="U380" s="2">
        <v>300</v>
      </c>
      <c r="V380" s="6"/>
      <c r="X380" s="6"/>
    </row>
    <row r="381" spans="1:26" customFormat="1" ht="13.35" customHeight="1" x14ac:dyDescent="0.25">
      <c r="A381" s="2">
        <v>2022</v>
      </c>
      <c r="B381" s="44" t="s">
        <v>869</v>
      </c>
      <c r="C381" s="2" t="s">
        <v>799</v>
      </c>
      <c r="D381" s="44" t="s">
        <v>870</v>
      </c>
      <c r="E381" s="44" t="s">
        <v>13</v>
      </c>
      <c r="F381" s="44" t="s">
        <v>14</v>
      </c>
      <c r="G381" s="9">
        <f>SUMIFS('Raw Data'!G$3:G$641,'Raw Data'!$B$3:$B$641,$B381,'Raw Data'!$D$3:$D$641,$E381)</f>
        <v>0</v>
      </c>
      <c r="H381" s="9">
        <f>SUMIFS('Raw Data'!H$3:H$641,'Raw Data'!$B$3:$B$641,$B381,'Raw Data'!$D$3:$D$641,$E381)</f>
        <v>0</v>
      </c>
      <c r="I381" s="9">
        <f>SUMIFS('Raw Data'!I$3:I$641,'Raw Data'!$B$3:$B$641,$B381,'Raw Data'!$D$3:$D$641,$E381)</f>
        <v>0</v>
      </c>
      <c r="J381" s="10">
        <f t="shared" si="20"/>
        <v>0</v>
      </c>
      <c r="K381" s="11">
        <f t="shared" si="21"/>
        <v>0</v>
      </c>
      <c r="L381" s="10">
        <f t="shared" si="22"/>
        <v>0</v>
      </c>
      <c r="M381" s="11">
        <f t="shared" si="23"/>
        <v>0</v>
      </c>
      <c r="N381" s="43">
        <v>1</v>
      </c>
      <c r="O381" s="12">
        <v>1110</v>
      </c>
      <c r="P381" s="13">
        <v>390</v>
      </c>
      <c r="Q381" s="43">
        <v>11</v>
      </c>
      <c r="R381" s="43">
        <v>0</v>
      </c>
      <c r="S381" s="47">
        <v>0</v>
      </c>
      <c r="T381" s="44" t="s">
        <v>13</v>
      </c>
      <c r="U381" s="2">
        <v>600</v>
      </c>
      <c r="V381" s="6"/>
      <c r="X381" s="6"/>
      <c r="Y381" s="6"/>
      <c r="Z381" s="6"/>
    </row>
    <row r="382" spans="1:26" customFormat="1" ht="13.35" customHeight="1" x14ac:dyDescent="0.25">
      <c r="A382" s="2">
        <v>2022</v>
      </c>
      <c r="B382" s="14" t="s">
        <v>134</v>
      </c>
      <c r="C382" s="2" t="s">
        <v>799</v>
      </c>
      <c r="D382" s="2" t="s">
        <v>135</v>
      </c>
      <c r="E382" s="2">
        <v>324</v>
      </c>
      <c r="F382" s="2" t="s">
        <v>34</v>
      </c>
      <c r="G382" s="9">
        <f>SUMIFS('Raw Data'!G$3:G$641,'Raw Data'!$B$3:$B$641,$B382,'Raw Data'!$D$3:$D$641,$E382)</f>
        <v>0</v>
      </c>
      <c r="H382" s="9">
        <f>SUMIFS('Raw Data'!H$3:H$641,'Raw Data'!$B$3:$B$641,$B382,'Raw Data'!$D$3:$D$641,$E382)</f>
        <v>0</v>
      </c>
      <c r="I382" s="9">
        <f>SUMIFS('Raw Data'!I$3:I$641,'Raw Data'!$B$3:$B$641,$B382,'Raw Data'!$D$3:$D$641,$E382)</f>
        <v>0</v>
      </c>
      <c r="J382" s="10">
        <f t="shared" si="20"/>
        <v>0</v>
      </c>
      <c r="K382" s="11">
        <f t="shared" si="21"/>
        <v>0</v>
      </c>
      <c r="L382" s="10">
        <f t="shared" si="22"/>
        <v>0</v>
      </c>
      <c r="M382" s="11">
        <f t="shared" si="23"/>
        <v>0</v>
      </c>
      <c r="N382" s="43">
        <v>1</v>
      </c>
      <c r="O382" s="12">
        <v>1110</v>
      </c>
      <c r="P382" s="13">
        <v>800</v>
      </c>
      <c r="Q382" s="43">
        <v>0</v>
      </c>
      <c r="R382" s="43">
        <v>0</v>
      </c>
      <c r="S382" s="13">
        <v>80</v>
      </c>
      <c r="T382" s="42">
        <v>324</v>
      </c>
      <c r="U382" s="2">
        <v>300</v>
      </c>
      <c r="V382" s="6"/>
      <c r="X382" s="6"/>
      <c r="Y382" s="6"/>
      <c r="Z382" s="6"/>
    </row>
    <row r="383" spans="1:26" customFormat="1" ht="13.35" customHeight="1" x14ac:dyDescent="0.25">
      <c r="A383" s="2">
        <v>2022</v>
      </c>
      <c r="B383" s="14" t="s">
        <v>134</v>
      </c>
      <c r="C383" s="2" t="s">
        <v>799</v>
      </c>
      <c r="D383" s="2" t="s">
        <v>135</v>
      </c>
      <c r="E383" s="2">
        <v>435</v>
      </c>
      <c r="F383" s="2" t="s">
        <v>38</v>
      </c>
      <c r="G383" s="9">
        <f>SUMIFS('Raw Data'!G$3:G$641,'Raw Data'!$B$3:$B$641,$B383,'Raw Data'!$D$3:$D$641,$E383)</f>
        <v>0</v>
      </c>
      <c r="H383" s="9">
        <f>SUMIFS('Raw Data'!H$3:H$641,'Raw Data'!$B$3:$B$641,$B383,'Raw Data'!$D$3:$D$641,$E383)</f>
        <v>0</v>
      </c>
      <c r="I383" s="9">
        <f>SUMIFS('Raw Data'!I$3:I$641,'Raw Data'!$B$3:$B$641,$B383,'Raw Data'!$D$3:$D$641,$E383)</f>
        <v>0</v>
      </c>
      <c r="J383" s="10">
        <f t="shared" si="20"/>
        <v>0</v>
      </c>
      <c r="K383" s="11">
        <f t="shared" si="21"/>
        <v>0</v>
      </c>
      <c r="L383" s="10">
        <f t="shared" si="22"/>
        <v>0</v>
      </c>
      <c r="M383" s="11">
        <f t="shared" si="23"/>
        <v>0</v>
      </c>
      <c r="N383" s="43">
        <v>1</v>
      </c>
      <c r="O383" s="12">
        <v>1110</v>
      </c>
      <c r="P383" s="13">
        <v>800</v>
      </c>
      <c r="Q383" s="43">
        <v>0</v>
      </c>
      <c r="R383" s="43">
        <v>0</v>
      </c>
      <c r="S383" s="13">
        <v>80</v>
      </c>
      <c r="T383" s="42">
        <v>435</v>
      </c>
      <c r="U383" s="2">
        <v>400</v>
      </c>
      <c r="V383" s="6"/>
      <c r="X383" s="6"/>
      <c r="Y383" s="6"/>
      <c r="Z383" s="6"/>
    </row>
    <row r="384" spans="1:26" s="69" customFormat="1" ht="13.35" customHeight="1" x14ac:dyDescent="0.25">
      <c r="A384" s="2">
        <v>2022</v>
      </c>
      <c r="B384" s="14" t="s">
        <v>134</v>
      </c>
      <c r="C384" s="2" t="s">
        <v>799</v>
      </c>
      <c r="D384" s="2" t="s">
        <v>135</v>
      </c>
      <c r="E384" s="2">
        <v>610</v>
      </c>
      <c r="F384" s="2" t="s">
        <v>14</v>
      </c>
      <c r="G384" s="9">
        <f>SUMIFS('Raw Data'!G$3:G$641,'Raw Data'!$B$3:$B$641,$B384,'Raw Data'!$D$3:$D$641,$E384)</f>
        <v>0</v>
      </c>
      <c r="H384" s="9">
        <f>SUMIFS('Raw Data'!H$3:H$641,'Raw Data'!$B$3:$B$641,$B384,'Raw Data'!$D$3:$D$641,$E384)</f>
        <v>0</v>
      </c>
      <c r="I384" s="9">
        <f>SUMIFS('Raw Data'!I$3:I$641,'Raw Data'!$B$3:$B$641,$B384,'Raw Data'!$D$3:$D$641,$E384)</f>
        <v>0</v>
      </c>
      <c r="J384" s="10">
        <f t="shared" si="20"/>
        <v>0</v>
      </c>
      <c r="K384" s="11">
        <f t="shared" si="21"/>
        <v>0</v>
      </c>
      <c r="L384" s="10">
        <f t="shared" si="22"/>
        <v>0</v>
      </c>
      <c r="M384" s="11">
        <f t="shared" si="23"/>
        <v>0</v>
      </c>
      <c r="N384" s="43">
        <v>1</v>
      </c>
      <c r="O384" s="12">
        <v>1110</v>
      </c>
      <c r="P384" s="13">
        <v>800</v>
      </c>
      <c r="Q384" s="43">
        <v>0</v>
      </c>
      <c r="R384" s="43">
        <v>0</v>
      </c>
      <c r="S384" s="13">
        <v>80</v>
      </c>
      <c r="T384" s="42">
        <v>610</v>
      </c>
      <c r="U384" s="2">
        <v>600</v>
      </c>
      <c r="V384" s="6"/>
    </row>
    <row r="385" spans="1:26" customFormat="1" ht="13.35" customHeight="1" x14ac:dyDescent="0.25">
      <c r="A385" s="2">
        <v>2022</v>
      </c>
      <c r="B385" s="14" t="s">
        <v>134</v>
      </c>
      <c r="C385" s="2" t="s">
        <v>799</v>
      </c>
      <c r="D385" s="2" t="s">
        <v>789</v>
      </c>
      <c r="E385" s="2">
        <v>752</v>
      </c>
      <c r="F385" s="2" t="s">
        <v>50</v>
      </c>
      <c r="G385" s="9">
        <f>SUMIFS('Raw Data'!G$3:G$641,'Raw Data'!$B$3:$B$641,$B385,'Raw Data'!$D$3:$D$641,$E385)</f>
        <v>0</v>
      </c>
      <c r="H385" s="9">
        <f>SUMIFS('Raw Data'!H$3:H$641,'Raw Data'!$B$3:$B$641,$B385,'Raw Data'!$D$3:$D$641,$E385)</f>
        <v>0</v>
      </c>
      <c r="I385" s="9">
        <f>SUMIFS('Raw Data'!I$3:I$641,'Raw Data'!$B$3:$B$641,$B385,'Raw Data'!$D$3:$D$641,$E385)</f>
        <v>0</v>
      </c>
      <c r="J385" s="10">
        <f t="shared" si="20"/>
        <v>0</v>
      </c>
      <c r="K385" s="11">
        <f t="shared" si="21"/>
        <v>0</v>
      </c>
      <c r="L385" s="10">
        <f t="shared" si="22"/>
        <v>0</v>
      </c>
      <c r="M385" s="11">
        <f t="shared" si="23"/>
        <v>0</v>
      </c>
      <c r="N385" s="43">
        <v>1</v>
      </c>
      <c r="O385" s="12">
        <v>1110</v>
      </c>
      <c r="P385" s="13">
        <v>800</v>
      </c>
      <c r="Q385" s="43">
        <v>0</v>
      </c>
      <c r="R385" s="43">
        <v>0</v>
      </c>
      <c r="S385" s="13">
        <v>0</v>
      </c>
      <c r="T385" s="42">
        <v>752</v>
      </c>
      <c r="U385" s="2">
        <v>700</v>
      </c>
      <c r="X385" s="6"/>
      <c r="Y385" s="6"/>
      <c r="Z385" s="6"/>
    </row>
    <row r="386" spans="1:26" customFormat="1" ht="13.35" customHeight="1" x14ac:dyDescent="0.25">
      <c r="A386" s="2">
        <v>2022</v>
      </c>
      <c r="B386" s="44" t="s">
        <v>849</v>
      </c>
      <c r="C386" s="2" t="s">
        <v>799</v>
      </c>
      <c r="D386" s="44" t="s">
        <v>850</v>
      </c>
      <c r="E386" s="44" t="s">
        <v>13</v>
      </c>
      <c r="F386" s="44" t="s">
        <v>14</v>
      </c>
      <c r="G386" s="9">
        <f>SUMIFS('Raw Data'!G$3:G$641,'Raw Data'!$B$3:$B$641,$B386,'Raw Data'!$D$3:$D$641,$E386)</f>
        <v>0</v>
      </c>
      <c r="H386" s="9">
        <f>SUMIFS('Raw Data'!H$3:H$641,'Raw Data'!$B$3:$B$641,$B386,'Raw Data'!$D$3:$D$641,$E386)</f>
        <v>0</v>
      </c>
      <c r="I386" s="9">
        <f>SUMIFS('Raw Data'!I$3:I$641,'Raw Data'!$B$3:$B$641,$B386,'Raw Data'!$D$3:$D$641,$E386)</f>
        <v>0</v>
      </c>
      <c r="J386" s="10">
        <f t="shared" si="20"/>
        <v>0</v>
      </c>
      <c r="K386" s="11">
        <f t="shared" si="21"/>
        <v>0</v>
      </c>
      <c r="L386" s="10">
        <f t="shared" si="22"/>
        <v>0</v>
      </c>
      <c r="M386" s="11">
        <f t="shared" si="23"/>
        <v>0</v>
      </c>
      <c r="N386" s="43">
        <v>1</v>
      </c>
      <c r="O386" s="12">
        <v>1110</v>
      </c>
      <c r="P386" s="13">
        <v>810</v>
      </c>
      <c r="Q386" s="43">
        <v>0</v>
      </c>
      <c r="R386" s="43">
        <v>0</v>
      </c>
      <c r="S386" s="47">
        <v>80</v>
      </c>
      <c r="T386" s="44" t="s">
        <v>13</v>
      </c>
      <c r="U386" s="2">
        <v>600</v>
      </c>
      <c r="V386" s="6"/>
      <c r="X386" s="6"/>
      <c r="Y386" s="6"/>
      <c r="Z386" s="6"/>
    </row>
    <row r="387" spans="1:26" customFormat="1" ht="13.35" customHeight="1" x14ac:dyDescent="0.25">
      <c r="A387" s="2">
        <v>2022</v>
      </c>
      <c r="B387" s="44" t="s">
        <v>945</v>
      </c>
      <c r="C387" s="44" t="s">
        <v>799</v>
      </c>
      <c r="D387" s="44" t="s">
        <v>946</v>
      </c>
      <c r="E387" s="44" t="s">
        <v>15</v>
      </c>
      <c r="F387" s="44" t="s">
        <v>16</v>
      </c>
      <c r="G387" s="9">
        <f>SUMIFS('Raw Data'!G$3:G$641,'Raw Data'!$B$3:$B$641,$B387,'Raw Data'!$D$3:$D$641,$E387)</f>
        <v>0</v>
      </c>
      <c r="H387" s="9">
        <f>SUMIFS('Raw Data'!H$3:H$641,'Raw Data'!$B$3:$B$641,$B387,'Raw Data'!$D$3:$D$641,$E387)</f>
        <v>0</v>
      </c>
      <c r="I387" s="9">
        <f>SUMIFS('Raw Data'!I$3:I$641,'Raw Data'!$B$3:$B$641,$B387,'Raw Data'!$D$3:$D$641,$E387)</f>
        <v>0</v>
      </c>
      <c r="J387" s="10">
        <f t="shared" si="20"/>
        <v>0</v>
      </c>
      <c r="K387" s="11">
        <f t="shared" si="21"/>
        <v>0</v>
      </c>
      <c r="L387" s="10">
        <f t="shared" si="22"/>
        <v>0</v>
      </c>
      <c r="M387" s="11">
        <f t="shared" si="23"/>
        <v>0</v>
      </c>
      <c r="N387" s="43">
        <v>1</v>
      </c>
      <c r="O387" s="12">
        <v>1110</v>
      </c>
      <c r="P387" s="13">
        <v>988</v>
      </c>
      <c r="Q387" s="43">
        <v>0</v>
      </c>
      <c r="R387" s="43">
        <v>0</v>
      </c>
      <c r="S387" s="13">
        <v>0</v>
      </c>
      <c r="T387" s="44" t="s">
        <v>15</v>
      </c>
      <c r="U387" s="2">
        <v>600</v>
      </c>
      <c r="V387" s="6"/>
      <c r="X387" s="6"/>
      <c r="Y387" s="6"/>
      <c r="Z387" s="6"/>
    </row>
    <row r="388" spans="1:26" customFormat="1" ht="13.35" customHeight="1" x14ac:dyDescent="0.25">
      <c r="A388" s="2">
        <v>2022</v>
      </c>
      <c r="B388" s="44" t="s">
        <v>963</v>
      </c>
      <c r="C388" s="44" t="s">
        <v>799</v>
      </c>
      <c r="D388" s="44" t="s">
        <v>964</v>
      </c>
      <c r="E388" s="44" t="s">
        <v>169</v>
      </c>
      <c r="F388" s="44" t="s">
        <v>170</v>
      </c>
      <c r="G388" s="9">
        <f>SUMIFS('Raw Data'!G$3:G$641,'Raw Data'!$B$3:$B$641,$B388,'Raw Data'!$D$3:$D$641,$E388)</f>
        <v>0</v>
      </c>
      <c r="H388" s="9">
        <f>SUMIFS('Raw Data'!H$3:H$641,'Raw Data'!$B$3:$B$641,$B388,'Raw Data'!$D$3:$D$641,$E388)</f>
        <v>46.86</v>
      </c>
      <c r="I388" s="9">
        <f>SUMIFS('Raw Data'!I$3:I$641,'Raw Data'!$B$3:$B$641,$B388,'Raw Data'!$D$3:$D$641,$E388)</f>
        <v>0</v>
      </c>
      <c r="J388" s="10">
        <f t="shared" ref="J388:J451" si="24">+H388+I388</f>
        <v>46.86</v>
      </c>
      <c r="K388" s="11">
        <f t="shared" ref="K388:K451" si="25">+G388-J388</f>
        <v>-46.86</v>
      </c>
      <c r="L388" s="10">
        <f t="shared" ref="L388:L451" si="26">+G388/12*$L$1</f>
        <v>0</v>
      </c>
      <c r="M388" s="11">
        <f t="shared" ref="M388:M451" si="27">+L388-J388</f>
        <v>-46.86</v>
      </c>
      <c r="N388" s="46">
        <v>1</v>
      </c>
      <c r="O388" s="2">
        <v>1110</v>
      </c>
      <c r="P388" s="47">
        <v>989</v>
      </c>
      <c r="Q388" s="46">
        <v>0</v>
      </c>
      <c r="R388" s="46">
        <v>0</v>
      </c>
      <c r="S388" s="47">
        <v>64</v>
      </c>
      <c r="T388" s="44">
        <v>530</v>
      </c>
      <c r="U388" s="44">
        <v>500</v>
      </c>
      <c r="V388" s="6"/>
      <c r="X388" s="6"/>
      <c r="Y388" s="6"/>
      <c r="Z388" s="6"/>
    </row>
    <row r="389" spans="1:26" customFormat="1" ht="13.35" customHeight="1" x14ac:dyDescent="0.25">
      <c r="A389" s="2">
        <v>2022</v>
      </c>
      <c r="B389" s="44" t="s">
        <v>963</v>
      </c>
      <c r="C389" s="44" t="s">
        <v>799</v>
      </c>
      <c r="D389" s="44" t="s">
        <v>964</v>
      </c>
      <c r="E389" s="44" t="s">
        <v>13</v>
      </c>
      <c r="F389" s="44" t="s">
        <v>14</v>
      </c>
      <c r="G389" s="9">
        <f>SUMIFS('Raw Data'!G$3:G$641,'Raw Data'!$B$3:$B$641,$B389,'Raw Data'!$D$3:$D$641,$E389)</f>
        <v>0</v>
      </c>
      <c r="H389" s="9">
        <f>SUMIFS('Raw Data'!H$3:H$641,'Raw Data'!$B$3:$B$641,$B389,'Raw Data'!$D$3:$D$641,$E389)</f>
        <v>131999.69</v>
      </c>
      <c r="I389" s="9">
        <f>SUMIFS('Raw Data'!I$3:I$641,'Raw Data'!$B$3:$B$641,$B389,'Raw Data'!$D$3:$D$641,$E389)</f>
        <v>0</v>
      </c>
      <c r="J389" s="10">
        <f t="shared" si="24"/>
        <v>131999.69</v>
      </c>
      <c r="K389" s="11">
        <f t="shared" si="25"/>
        <v>-131999.69</v>
      </c>
      <c r="L389" s="10">
        <f t="shared" si="26"/>
        <v>0</v>
      </c>
      <c r="M389" s="11">
        <f t="shared" si="27"/>
        <v>-131999.69</v>
      </c>
      <c r="N389" s="46">
        <v>1</v>
      </c>
      <c r="O389" s="2">
        <v>1110</v>
      </c>
      <c r="P389" s="47">
        <v>989</v>
      </c>
      <c r="Q389" s="46">
        <v>0</v>
      </c>
      <c r="R389" s="46">
        <v>0</v>
      </c>
      <c r="S389" s="47">
        <v>64</v>
      </c>
      <c r="T389" s="44" t="s">
        <v>13</v>
      </c>
      <c r="U389" s="44">
        <v>600</v>
      </c>
      <c r="V389" s="6"/>
      <c r="X389" s="6"/>
      <c r="Y389" s="6"/>
      <c r="Z389" s="6"/>
    </row>
    <row r="390" spans="1:26" customFormat="1" ht="13.35" customHeight="1" x14ac:dyDescent="0.25">
      <c r="A390" s="2">
        <v>2022</v>
      </c>
      <c r="B390" s="44" t="s">
        <v>963</v>
      </c>
      <c r="C390" s="44" t="s">
        <v>799</v>
      </c>
      <c r="D390" s="44" t="s">
        <v>964</v>
      </c>
      <c r="E390" s="44" t="s">
        <v>15</v>
      </c>
      <c r="F390" s="44" t="s">
        <v>16</v>
      </c>
      <c r="G390" s="9">
        <f>SUMIFS('Raw Data'!G$3:G$641,'Raw Data'!$B$3:$B$641,$B390,'Raw Data'!$D$3:$D$641,$E390)</f>
        <v>673895</v>
      </c>
      <c r="H390" s="9">
        <f>SUMIFS('Raw Data'!H$3:H$641,'Raw Data'!$B$3:$B$641,$B390,'Raw Data'!$D$3:$D$641,$E390)</f>
        <v>472633.82</v>
      </c>
      <c r="I390" s="9">
        <f>SUMIFS('Raw Data'!I$3:I$641,'Raw Data'!$B$3:$B$641,$B390,'Raw Data'!$D$3:$D$641,$E390)</f>
        <v>1546.13</v>
      </c>
      <c r="J390" s="10">
        <f t="shared" si="24"/>
        <v>474179.95</v>
      </c>
      <c r="K390" s="11">
        <f t="shared" si="25"/>
        <v>199715.05</v>
      </c>
      <c r="L390" s="10">
        <f t="shared" si="26"/>
        <v>393105.41666666663</v>
      </c>
      <c r="M390" s="11">
        <f t="shared" si="27"/>
        <v>-81074.533333333384</v>
      </c>
      <c r="N390" s="46">
        <v>1</v>
      </c>
      <c r="O390" s="2">
        <v>1110</v>
      </c>
      <c r="P390" s="47">
        <v>989</v>
      </c>
      <c r="Q390" s="46">
        <v>0</v>
      </c>
      <c r="R390" s="46">
        <v>0</v>
      </c>
      <c r="S390" s="47">
        <v>64</v>
      </c>
      <c r="T390" s="44" t="s">
        <v>15</v>
      </c>
      <c r="U390" s="44">
        <v>600</v>
      </c>
      <c r="V390" s="69"/>
      <c r="X390" s="6"/>
      <c r="Y390" s="6"/>
      <c r="Z390" s="6"/>
    </row>
    <row r="391" spans="1:26" customFormat="1" ht="13.35" customHeight="1" x14ac:dyDescent="0.25">
      <c r="A391" s="2">
        <v>2022</v>
      </c>
      <c r="B391" s="44" t="s">
        <v>965</v>
      </c>
      <c r="C391" s="44" t="s">
        <v>799</v>
      </c>
      <c r="D391" s="44" t="s">
        <v>966</v>
      </c>
      <c r="E391" s="44" t="s">
        <v>13</v>
      </c>
      <c r="F391" s="44" t="s">
        <v>14</v>
      </c>
      <c r="G391" s="9">
        <f>SUMIFS('Raw Data'!G$3:G$641,'Raw Data'!$B$3:$B$641,$B391,'Raw Data'!$D$3:$D$641,$E391)</f>
        <v>0</v>
      </c>
      <c r="H391" s="9">
        <f>SUMIFS('Raw Data'!H$3:H$641,'Raw Data'!$B$3:$B$641,$B391,'Raw Data'!$D$3:$D$641,$E391)</f>
        <v>6080.9</v>
      </c>
      <c r="I391" s="9">
        <f>SUMIFS('Raw Data'!I$3:I$641,'Raw Data'!$B$3:$B$641,$B391,'Raw Data'!$D$3:$D$641,$E391)</f>
        <v>0</v>
      </c>
      <c r="J391" s="10">
        <f t="shared" si="24"/>
        <v>6080.9</v>
      </c>
      <c r="K391" s="11">
        <f t="shared" si="25"/>
        <v>-6080.9</v>
      </c>
      <c r="L391" s="10">
        <f t="shared" si="26"/>
        <v>0</v>
      </c>
      <c r="M391" s="11">
        <f t="shared" si="27"/>
        <v>-6080.9</v>
      </c>
      <c r="N391" s="46">
        <v>1</v>
      </c>
      <c r="O391" s="2">
        <v>1110</v>
      </c>
      <c r="P391" s="47">
        <v>989</v>
      </c>
      <c r="Q391" s="46">
        <v>0</v>
      </c>
      <c r="R391" s="46">
        <v>51</v>
      </c>
      <c r="S391" s="47">
        <v>64</v>
      </c>
      <c r="T391" s="44" t="s">
        <v>13</v>
      </c>
      <c r="U391" s="44">
        <v>600</v>
      </c>
      <c r="V391" s="6"/>
      <c r="X391" s="6"/>
    </row>
    <row r="392" spans="1:26" s="69" customFormat="1" ht="13.35" customHeight="1" x14ac:dyDescent="0.25">
      <c r="A392" s="2">
        <v>2022</v>
      </c>
      <c r="B392" s="44" t="s">
        <v>967</v>
      </c>
      <c r="C392" s="2" t="s">
        <v>799</v>
      </c>
      <c r="D392" s="44" t="s">
        <v>968</v>
      </c>
      <c r="E392" s="44" t="s">
        <v>31</v>
      </c>
      <c r="F392" s="44" t="s">
        <v>32</v>
      </c>
      <c r="G392" s="9">
        <f>SUMIFS('Raw Data'!G$3:G$641,'Raw Data'!$B$3:$B$641,$B392,'Raw Data'!$D$3:$D$641,$E392)</f>
        <v>0</v>
      </c>
      <c r="H392" s="9">
        <f>SUMIFS('Raw Data'!H$3:H$641,'Raw Data'!$B$3:$B$641,$B392,'Raw Data'!$D$3:$D$641,$E392)</f>
        <v>-0.02</v>
      </c>
      <c r="I392" s="9">
        <f>SUMIFS('Raw Data'!I$3:I$641,'Raw Data'!$B$3:$B$641,$B392,'Raw Data'!$D$3:$D$641,$E392)</f>
        <v>0</v>
      </c>
      <c r="J392" s="10">
        <f t="shared" si="24"/>
        <v>-0.02</v>
      </c>
      <c r="K392" s="11">
        <f t="shared" si="25"/>
        <v>0.02</v>
      </c>
      <c r="L392" s="10">
        <f t="shared" si="26"/>
        <v>0</v>
      </c>
      <c r="M392" s="11">
        <f t="shared" si="27"/>
        <v>0.02</v>
      </c>
      <c r="N392" s="46">
        <v>1</v>
      </c>
      <c r="O392" s="2">
        <v>1110</v>
      </c>
      <c r="P392" s="47">
        <v>989</v>
      </c>
      <c r="Q392" s="46">
        <v>11</v>
      </c>
      <c r="R392" s="46">
        <v>10</v>
      </c>
      <c r="S392" s="47">
        <v>64</v>
      </c>
      <c r="T392" s="44" t="s">
        <v>31</v>
      </c>
      <c r="U392" s="2">
        <v>300</v>
      </c>
    </row>
    <row r="393" spans="1:26" s="69" customFormat="1" ht="13.35" customHeight="1" x14ac:dyDescent="0.25">
      <c r="A393" s="2">
        <v>2022</v>
      </c>
      <c r="B393" s="44" t="s">
        <v>969</v>
      </c>
      <c r="C393" s="44" t="s">
        <v>799</v>
      </c>
      <c r="D393" s="44" t="s">
        <v>970</v>
      </c>
      <c r="E393" s="44" t="s">
        <v>13</v>
      </c>
      <c r="F393" s="44" t="s">
        <v>14</v>
      </c>
      <c r="G393" s="9">
        <f>SUMIFS('Raw Data'!G$3:G$641,'Raw Data'!$B$3:$B$641,$B393,'Raw Data'!$D$3:$D$641,$E393)</f>
        <v>0</v>
      </c>
      <c r="H393" s="9">
        <f>SUMIFS('Raw Data'!H$3:H$641,'Raw Data'!$B$3:$B$641,$B393,'Raw Data'!$D$3:$D$641,$E393)</f>
        <v>0</v>
      </c>
      <c r="I393" s="9">
        <f>SUMIFS('Raw Data'!I$3:I$641,'Raw Data'!$B$3:$B$641,$B393,'Raw Data'!$D$3:$D$641,$E393)</f>
        <v>0</v>
      </c>
      <c r="J393" s="10">
        <f t="shared" si="24"/>
        <v>0</v>
      </c>
      <c r="K393" s="11">
        <f t="shared" si="25"/>
        <v>0</v>
      </c>
      <c r="L393" s="10">
        <f t="shared" si="26"/>
        <v>0</v>
      </c>
      <c r="M393" s="11">
        <f t="shared" si="27"/>
        <v>0</v>
      </c>
      <c r="N393" s="46">
        <v>1</v>
      </c>
      <c r="O393" s="2">
        <v>1110</v>
      </c>
      <c r="P393" s="47">
        <v>990</v>
      </c>
      <c r="Q393" s="46">
        <v>0</v>
      </c>
      <c r="R393" s="46">
        <v>0</v>
      </c>
      <c r="S393" s="47">
        <v>65</v>
      </c>
      <c r="T393" s="44" t="s">
        <v>13</v>
      </c>
      <c r="U393" s="44">
        <v>600</v>
      </c>
    </row>
    <row r="394" spans="1:26" s="69" customFormat="1" ht="13.35" customHeight="1" x14ac:dyDescent="0.25">
      <c r="A394" s="2">
        <v>2022</v>
      </c>
      <c r="B394" s="44" t="s">
        <v>971</v>
      </c>
      <c r="C394" s="2" t="s">
        <v>799</v>
      </c>
      <c r="D394" s="44" t="s">
        <v>972</v>
      </c>
      <c r="E394" s="44" t="s">
        <v>31</v>
      </c>
      <c r="F394" s="44" t="s">
        <v>32</v>
      </c>
      <c r="G394" s="9">
        <f>SUMIFS('Raw Data'!G$3:G$641,'Raw Data'!$B$3:$B$641,$B394,'Raw Data'!$D$3:$D$641,$E394)</f>
        <v>0</v>
      </c>
      <c r="H394" s="9">
        <f>SUMIFS('Raw Data'!H$3:H$641,'Raw Data'!$B$3:$B$641,$B394,'Raw Data'!$D$3:$D$641,$E394)</f>
        <v>8534.61</v>
      </c>
      <c r="I394" s="9">
        <f>SUMIFS('Raw Data'!I$3:I$641,'Raw Data'!$B$3:$B$641,$B394,'Raw Data'!$D$3:$D$641,$E394)</f>
        <v>0</v>
      </c>
      <c r="J394" s="10">
        <f t="shared" si="24"/>
        <v>8534.61</v>
      </c>
      <c r="K394" s="11">
        <f t="shared" si="25"/>
        <v>-8534.61</v>
      </c>
      <c r="L394" s="10">
        <f t="shared" si="26"/>
        <v>0</v>
      </c>
      <c r="M394" s="11">
        <f t="shared" si="27"/>
        <v>-8534.61</v>
      </c>
      <c r="N394" s="46">
        <v>1</v>
      </c>
      <c r="O394" s="2">
        <v>1110</v>
      </c>
      <c r="P394" s="47">
        <v>994</v>
      </c>
      <c r="Q394" s="46">
        <v>11</v>
      </c>
      <c r="R394" s="46">
        <v>6</v>
      </c>
      <c r="S394" s="47">
        <v>76</v>
      </c>
      <c r="T394" s="44" t="s">
        <v>31</v>
      </c>
      <c r="U394" s="2">
        <v>300</v>
      </c>
    </row>
    <row r="395" spans="1:26" customFormat="1" ht="13.35" customHeight="1" x14ac:dyDescent="0.25">
      <c r="A395" s="2">
        <v>2022</v>
      </c>
      <c r="B395" s="44" t="s">
        <v>973</v>
      </c>
      <c r="C395" s="2" t="s">
        <v>799</v>
      </c>
      <c r="D395" s="44" t="s">
        <v>974</v>
      </c>
      <c r="E395" s="44" t="s">
        <v>31</v>
      </c>
      <c r="F395" s="44" t="s">
        <v>32</v>
      </c>
      <c r="G395" s="9">
        <f>SUMIFS('Raw Data'!G$3:G$641,'Raw Data'!$B$3:$B$641,$B395,'Raw Data'!$D$3:$D$641,$E395)</f>
        <v>0</v>
      </c>
      <c r="H395" s="9">
        <f>SUMIFS('Raw Data'!H$3:H$641,'Raw Data'!$B$3:$B$641,$B395,'Raw Data'!$D$3:$D$641,$E395)</f>
        <v>28951.8</v>
      </c>
      <c r="I395" s="9">
        <f>SUMIFS('Raw Data'!I$3:I$641,'Raw Data'!$B$3:$B$641,$B395,'Raw Data'!$D$3:$D$641,$E395)</f>
        <v>0</v>
      </c>
      <c r="J395" s="10">
        <f t="shared" si="24"/>
        <v>28951.8</v>
      </c>
      <c r="K395" s="11">
        <f t="shared" si="25"/>
        <v>-28951.8</v>
      </c>
      <c r="L395" s="10">
        <f t="shared" si="26"/>
        <v>0</v>
      </c>
      <c r="M395" s="11">
        <f t="shared" si="27"/>
        <v>-28951.8</v>
      </c>
      <c r="N395" s="46">
        <v>1</v>
      </c>
      <c r="O395" s="2">
        <v>1110</v>
      </c>
      <c r="P395" s="47">
        <v>994</v>
      </c>
      <c r="Q395" s="46">
        <v>11</v>
      </c>
      <c r="R395" s="46">
        <v>10</v>
      </c>
      <c r="S395" s="47">
        <v>76</v>
      </c>
      <c r="T395" s="44" t="s">
        <v>31</v>
      </c>
      <c r="U395" s="2">
        <v>300</v>
      </c>
      <c r="V395" s="69"/>
      <c r="X395" s="6"/>
      <c r="Y395" s="6"/>
      <c r="Z395" s="6"/>
    </row>
    <row r="396" spans="1:26" customFormat="1" ht="13.35" customHeight="1" x14ac:dyDescent="0.25">
      <c r="A396" s="2">
        <v>2022</v>
      </c>
      <c r="B396" s="44" t="s">
        <v>975</v>
      </c>
      <c r="C396" s="2" t="s">
        <v>799</v>
      </c>
      <c r="D396" s="44" t="s">
        <v>976</v>
      </c>
      <c r="E396" s="44" t="s">
        <v>31</v>
      </c>
      <c r="F396" s="44" t="s">
        <v>32</v>
      </c>
      <c r="G396" s="9">
        <f>SUMIFS('Raw Data'!G$3:G$641,'Raw Data'!$B$3:$B$641,$B396,'Raw Data'!$D$3:$D$641,$E396)</f>
        <v>0</v>
      </c>
      <c r="H396" s="9">
        <f>SUMIFS('Raw Data'!H$3:H$641,'Raw Data'!$B$3:$B$641,$B396,'Raw Data'!$D$3:$D$641,$E396)</f>
        <v>13306.56</v>
      </c>
      <c r="I396" s="9">
        <f>SUMIFS('Raw Data'!I$3:I$641,'Raw Data'!$B$3:$B$641,$B396,'Raw Data'!$D$3:$D$641,$E396)</f>
        <v>0</v>
      </c>
      <c r="J396" s="10">
        <f t="shared" si="24"/>
        <v>13306.56</v>
      </c>
      <c r="K396" s="11">
        <f t="shared" si="25"/>
        <v>-13306.56</v>
      </c>
      <c r="L396" s="10">
        <f t="shared" si="26"/>
        <v>0</v>
      </c>
      <c r="M396" s="11">
        <f t="shared" si="27"/>
        <v>-13306.56</v>
      </c>
      <c r="N396" s="46">
        <v>1</v>
      </c>
      <c r="O396" s="2">
        <v>1110</v>
      </c>
      <c r="P396" s="47">
        <v>994</v>
      </c>
      <c r="Q396" s="46">
        <v>11</v>
      </c>
      <c r="R396" s="46">
        <v>11</v>
      </c>
      <c r="S396" s="47">
        <v>76</v>
      </c>
      <c r="T396" s="44" t="s">
        <v>31</v>
      </c>
      <c r="U396" s="2">
        <v>300</v>
      </c>
      <c r="V396" s="69"/>
      <c r="X396" s="6"/>
    </row>
    <row r="397" spans="1:26" customFormat="1" ht="13.35" customHeight="1" x14ac:dyDescent="0.25">
      <c r="A397" s="2">
        <v>2022</v>
      </c>
      <c r="B397" s="44" t="s">
        <v>977</v>
      </c>
      <c r="C397" s="2" t="s">
        <v>799</v>
      </c>
      <c r="D397" s="44" t="s">
        <v>978</v>
      </c>
      <c r="E397" s="44" t="s">
        <v>31</v>
      </c>
      <c r="F397" s="44" t="s">
        <v>32</v>
      </c>
      <c r="G397" s="9">
        <f>SUMIFS('Raw Data'!G$3:G$641,'Raw Data'!$B$3:$B$641,$B397,'Raw Data'!$D$3:$D$641,$E397)</f>
        <v>0</v>
      </c>
      <c r="H397" s="9">
        <f>SUMIFS('Raw Data'!H$3:H$641,'Raw Data'!$B$3:$B$641,$B397,'Raw Data'!$D$3:$D$641,$E397)</f>
        <v>14158.9</v>
      </c>
      <c r="I397" s="9">
        <f>SUMIFS('Raw Data'!I$3:I$641,'Raw Data'!$B$3:$B$641,$B397,'Raw Data'!$D$3:$D$641,$E397)</f>
        <v>0</v>
      </c>
      <c r="J397" s="10">
        <f t="shared" si="24"/>
        <v>14158.9</v>
      </c>
      <c r="K397" s="11">
        <f t="shared" si="25"/>
        <v>-14158.9</v>
      </c>
      <c r="L397" s="10">
        <f t="shared" si="26"/>
        <v>0</v>
      </c>
      <c r="M397" s="11">
        <f t="shared" si="27"/>
        <v>-14158.9</v>
      </c>
      <c r="N397" s="46">
        <v>1</v>
      </c>
      <c r="O397" s="2">
        <v>1110</v>
      </c>
      <c r="P397" s="47">
        <v>994</v>
      </c>
      <c r="Q397" s="46">
        <v>11</v>
      </c>
      <c r="R397" s="46">
        <v>12</v>
      </c>
      <c r="S397" s="47">
        <v>76</v>
      </c>
      <c r="T397" s="44" t="s">
        <v>31</v>
      </c>
      <c r="U397" s="2">
        <v>300</v>
      </c>
      <c r="V397" s="69"/>
      <c r="X397" s="6"/>
      <c r="Y397" s="6"/>
      <c r="Z397" s="6"/>
    </row>
    <row r="398" spans="1:26" customFormat="1" ht="13.35" customHeight="1" x14ac:dyDescent="0.25">
      <c r="A398" s="2">
        <v>2022</v>
      </c>
      <c r="B398" s="44" t="s">
        <v>979</v>
      </c>
      <c r="C398" s="2" t="s">
        <v>799</v>
      </c>
      <c r="D398" s="44" t="s">
        <v>980</v>
      </c>
      <c r="E398" s="44" t="s">
        <v>31</v>
      </c>
      <c r="F398" s="44" t="s">
        <v>32</v>
      </c>
      <c r="G398" s="9">
        <f>SUMIFS('Raw Data'!G$3:G$641,'Raw Data'!$B$3:$B$641,$B398,'Raw Data'!$D$3:$D$641,$E398)</f>
        <v>0</v>
      </c>
      <c r="H398" s="9">
        <f>SUMIFS('Raw Data'!H$3:H$641,'Raw Data'!$B$3:$B$641,$B398,'Raw Data'!$D$3:$D$641,$E398)</f>
        <v>22309.09</v>
      </c>
      <c r="I398" s="9">
        <f>SUMIFS('Raw Data'!I$3:I$641,'Raw Data'!$B$3:$B$641,$B398,'Raw Data'!$D$3:$D$641,$E398)</f>
        <v>0</v>
      </c>
      <c r="J398" s="10">
        <f t="shared" si="24"/>
        <v>22309.09</v>
      </c>
      <c r="K398" s="11">
        <f t="shared" si="25"/>
        <v>-22309.09</v>
      </c>
      <c r="L398" s="10">
        <f t="shared" si="26"/>
        <v>0</v>
      </c>
      <c r="M398" s="11">
        <f t="shared" si="27"/>
        <v>-22309.09</v>
      </c>
      <c r="N398" s="46">
        <v>1</v>
      </c>
      <c r="O398" s="2">
        <v>1110</v>
      </c>
      <c r="P398" s="47">
        <v>994</v>
      </c>
      <c r="Q398" s="46">
        <v>11</v>
      </c>
      <c r="R398" s="46">
        <v>32</v>
      </c>
      <c r="S398" s="47">
        <v>76</v>
      </c>
      <c r="T398" s="44" t="s">
        <v>31</v>
      </c>
      <c r="U398" s="2">
        <v>300</v>
      </c>
      <c r="V398" s="69"/>
      <c r="X398" s="6"/>
      <c r="Y398" s="6"/>
      <c r="Z398" s="6"/>
    </row>
    <row r="399" spans="1:26" customFormat="1" ht="13.35" customHeight="1" x14ac:dyDescent="0.25">
      <c r="A399" s="2">
        <v>2022</v>
      </c>
      <c r="B399" s="44" t="s">
        <v>981</v>
      </c>
      <c r="C399" s="2" t="s">
        <v>799</v>
      </c>
      <c r="D399" s="44" t="s">
        <v>982</v>
      </c>
      <c r="E399" s="44" t="s">
        <v>31</v>
      </c>
      <c r="F399" s="44" t="s">
        <v>32</v>
      </c>
      <c r="G399" s="9">
        <f>SUMIFS('Raw Data'!G$3:G$641,'Raw Data'!$B$3:$B$641,$B399,'Raw Data'!$D$3:$D$641,$E399)</f>
        <v>0</v>
      </c>
      <c r="H399" s="9">
        <f>SUMIFS('Raw Data'!H$3:H$641,'Raw Data'!$B$3:$B$641,$B399,'Raw Data'!$D$3:$D$641,$E399)</f>
        <v>1651.86</v>
      </c>
      <c r="I399" s="9">
        <f>SUMIFS('Raw Data'!I$3:I$641,'Raw Data'!$B$3:$B$641,$B399,'Raw Data'!$D$3:$D$641,$E399)</f>
        <v>0</v>
      </c>
      <c r="J399" s="10">
        <f t="shared" si="24"/>
        <v>1651.86</v>
      </c>
      <c r="K399" s="11">
        <f t="shared" si="25"/>
        <v>-1651.86</v>
      </c>
      <c r="L399" s="10">
        <f t="shared" si="26"/>
        <v>0</v>
      </c>
      <c r="M399" s="11">
        <f t="shared" si="27"/>
        <v>-1651.86</v>
      </c>
      <c r="N399" s="46">
        <v>1</v>
      </c>
      <c r="O399" s="2">
        <v>1110</v>
      </c>
      <c r="P399" s="47">
        <v>995</v>
      </c>
      <c r="Q399" s="46">
        <v>0</v>
      </c>
      <c r="R399" s="46">
        <v>0</v>
      </c>
      <c r="S399" s="47">
        <v>70</v>
      </c>
      <c r="T399" s="44" t="s">
        <v>31</v>
      </c>
      <c r="U399" s="2">
        <v>300</v>
      </c>
      <c r="V399" s="15"/>
      <c r="X399" s="6"/>
      <c r="Y399" s="6"/>
      <c r="Z399" s="6"/>
    </row>
    <row r="400" spans="1:26" s="69" customFormat="1" ht="13.35" customHeight="1" x14ac:dyDescent="0.25">
      <c r="A400" s="2">
        <v>2022</v>
      </c>
      <c r="B400" s="44" t="s">
        <v>981</v>
      </c>
      <c r="C400" s="44" t="s">
        <v>799</v>
      </c>
      <c r="D400" s="44" t="s">
        <v>982</v>
      </c>
      <c r="E400" s="44" t="s">
        <v>13</v>
      </c>
      <c r="F400" s="44" t="s">
        <v>14</v>
      </c>
      <c r="G400" s="9">
        <f>SUMIFS('Raw Data'!G$3:G$641,'Raw Data'!$B$3:$B$641,$B400,'Raw Data'!$D$3:$D$641,$E400)</f>
        <v>0</v>
      </c>
      <c r="H400" s="9">
        <f>SUMIFS('Raw Data'!H$3:H$641,'Raw Data'!$B$3:$B$641,$B400,'Raw Data'!$D$3:$D$641,$E400)</f>
        <v>669.71</v>
      </c>
      <c r="I400" s="9">
        <f>SUMIFS('Raw Data'!I$3:I$641,'Raw Data'!$B$3:$B$641,$B400,'Raw Data'!$D$3:$D$641,$E400)</f>
        <v>0</v>
      </c>
      <c r="J400" s="10">
        <f t="shared" si="24"/>
        <v>669.71</v>
      </c>
      <c r="K400" s="11">
        <f t="shared" si="25"/>
        <v>-669.71</v>
      </c>
      <c r="L400" s="10">
        <f t="shared" si="26"/>
        <v>0</v>
      </c>
      <c r="M400" s="11">
        <f t="shared" si="27"/>
        <v>-669.71</v>
      </c>
      <c r="N400" s="46">
        <v>1</v>
      </c>
      <c r="O400" s="2">
        <v>1110</v>
      </c>
      <c r="P400" s="47">
        <v>995</v>
      </c>
      <c r="Q400" s="46">
        <v>0</v>
      </c>
      <c r="R400" s="46">
        <v>0</v>
      </c>
      <c r="S400" s="47">
        <v>70</v>
      </c>
      <c r="T400" s="44" t="s">
        <v>13</v>
      </c>
      <c r="U400" s="44">
        <v>600</v>
      </c>
      <c r="V400" s="6"/>
    </row>
    <row r="401" spans="1:26" customFormat="1" ht="13.35" customHeight="1" x14ac:dyDescent="0.25">
      <c r="A401" s="2">
        <v>2022</v>
      </c>
      <c r="B401" s="44" t="s">
        <v>908</v>
      </c>
      <c r="C401" s="2" t="s">
        <v>799</v>
      </c>
      <c r="D401" s="44" t="s">
        <v>909</v>
      </c>
      <c r="E401" s="44" t="s">
        <v>13</v>
      </c>
      <c r="F401" s="44" t="s">
        <v>14</v>
      </c>
      <c r="G401" s="9">
        <f>SUMIFS('Raw Data'!G$3:G$641,'Raw Data'!$B$3:$B$641,$B401,'Raw Data'!$D$3:$D$641,$E401)</f>
        <v>0</v>
      </c>
      <c r="H401" s="9">
        <f>SUMIFS('Raw Data'!H$3:H$641,'Raw Data'!$B$3:$B$641,$B401,'Raw Data'!$D$3:$D$641,$E401)</f>
        <v>0</v>
      </c>
      <c r="I401" s="9">
        <f>SUMIFS('Raw Data'!I$3:I$641,'Raw Data'!$B$3:$B$641,$B401,'Raw Data'!$D$3:$D$641,$E401)</f>
        <v>0</v>
      </c>
      <c r="J401" s="10">
        <f t="shared" si="24"/>
        <v>0</v>
      </c>
      <c r="K401" s="11">
        <f t="shared" si="25"/>
        <v>0</v>
      </c>
      <c r="L401" s="10">
        <f t="shared" si="26"/>
        <v>0</v>
      </c>
      <c r="M401" s="11">
        <f t="shared" si="27"/>
        <v>0</v>
      </c>
      <c r="N401" s="46">
        <v>1</v>
      </c>
      <c r="O401" s="2">
        <v>1190</v>
      </c>
      <c r="P401" s="47">
        <v>800</v>
      </c>
      <c r="Q401" s="46">
        <v>0</v>
      </c>
      <c r="R401" s="46">
        <v>0</v>
      </c>
      <c r="S401" s="47">
        <v>57</v>
      </c>
      <c r="T401" s="42">
        <v>610</v>
      </c>
      <c r="U401" s="2">
        <v>600</v>
      </c>
      <c r="V401" s="6"/>
      <c r="X401" s="6"/>
      <c r="Y401" s="6"/>
      <c r="Z401" s="6"/>
    </row>
    <row r="402" spans="1:26" ht="13.15" customHeight="1" x14ac:dyDescent="0.25">
      <c r="A402" s="2">
        <v>2022</v>
      </c>
      <c r="B402" s="44" t="s">
        <v>136</v>
      </c>
      <c r="C402" s="2" t="s">
        <v>799</v>
      </c>
      <c r="D402" s="44" t="s">
        <v>137</v>
      </c>
      <c r="E402" s="44" t="s">
        <v>13</v>
      </c>
      <c r="F402" s="44" t="s">
        <v>14</v>
      </c>
      <c r="G402" s="9">
        <f>SUMIFS('Raw Data'!G$3:G$641,'Raw Data'!$B$3:$B$641,$B402,'Raw Data'!$D$3:$D$641,$E402)</f>
        <v>88631</v>
      </c>
      <c r="H402" s="9">
        <f>SUMIFS('Raw Data'!H$3:H$641,'Raw Data'!$B$3:$B$641,$B402,'Raw Data'!$D$3:$D$641,$E402)</f>
        <v>17817.11</v>
      </c>
      <c r="I402" s="9">
        <f>SUMIFS('Raw Data'!I$3:I$641,'Raw Data'!$B$3:$B$641,$B402,'Raw Data'!$D$3:$D$641,$E402)</f>
        <v>21893</v>
      </c>
      <c r="J402" s="10">
        <f t="shared" si="24"/>
        <v>39710.11</v>
      </c>
      <c r="K402" s="11">
        <f t="shared" si="25"/>
        <v>48920.89</v>
      </c>
      <c r="L402" s="10">
        <f t="shared" si="26"/>
        <v>51701.416666666672</v>
      </c>
      <c r="M402" s="11">
        <f t="shared" si="27"/>
        <v>11991.306666666671</v>
      </c>
      <c r="N402" s="43">
        <v>1</v>
      </c>
      <c r="O402" s="12">
        <v>1190</v>
      </c>
      <c r="P402" s="13">
        <v>800</v>
      </c>
      <c r="Q402" s="43">
        <v>0</v>
      </c>
      <c r="R402" s="43">
        <v>0</v>
      </c>
      <c r="S402" s="13">
        <v>84</v>
      </c>
      <c r="T402" s="42" t="s">
        <v>13</v>
      </c>
      <c r="U402" s="2">
        <v>600</v>
      </c>
      <c r="W402"/>
    </row>
    <row r="403" spans="1:26" customFormat="1" ht="13.35" customHeight="1" x14ac:dyDescent="0.25">
      <c r="A403" s="2">
        <v>2022</v>
      </c>
      <c r="B403" s="71" t="s">
        <v>136</v>
      </c>
      <c r="C403" s="68" t="s">
        <v>799</v>
      </c>
      <c r="D403" s="71" t="s">
        <v>137</v>
      </c>
      <c r="E403" s="71" t="s">
        <v>49</v>
      </c>
      <c r="F403" s="71" t="s">
        <v>50</v>
      </c>
      <c r="G403" s="9">
        <f>SUMIFS('Raw Data'!G$3:G$641,'Raw Data'!$B$3:$B$641,$B403,'Raw Data'!$D$3:$D$641,$E403)</f>
        <v>0</v>
      </c>
      <c r="H403" s="9">
        <f>SUMIFS('Raw Data'!H$3:H$641,'Raw Data'!$B$3:$B$641,$B403,'Raw Data'!$D$3:$D$641,$E403)</f>
        <v>0</v>
      </c>
      <c r="I403" s="9">
        <f>SUMIFS('Raw Data'!I$3:I$641,'Raw Data'!$B$3:$B$641,$B403,'Raw Data'!$D$3:$D$641,$E403)</f>
        <v>0</v>
      </c>
      <c r="J403" s="10">
        <f t="shared" si="24"/>
        <v>0</v>
      </c>
      <c r="K403" s="11">
        <f t="shared" si="25"/>
        <v>0</v>
      </c>
      <c r="L403" s="10">
        <f t="shared" si="26"/>
        <v>0</v>
      </c>
      <c r="M403" s="11">
        <f t="shared" si="27"/>
        <v>0</v>
      </c>
      <c r="N403" s="46">
        <v>1</v>
      </c>
      <c r="O403" s="2">
        <v>1190</v>
      </c>
      <c r="P403" s="47">
        <v>800</v>
      </c>
      <c r="Q403" s="46">
        <v>0</v>
      </c>
      <c r="R403" s="46">
        <v>0</v>
      </c>
      <c r="S403" s="47">
        <v>84</v>
      </c>
      <c r="T403" s="42">
        <v>752</v>
      </c>
      <c r="U403" s="2">
        <v>700</v>
      </c>
    </row>
    <row r="404" spans="1:26" customFormat="1" ht="13.35" customHeight="1" x14ac:dyDescent="0.25">
      <c r="A404" s="2">
        <v>2022</v>
      </c>
      <c r="B404" s="14" t="s">
        <v>138</v>
      </c>
      <c r="C404" s="2" t="s">
        <v>799</v>
      </c>
      <c r="D404" s="2" t="s">
        <v>139</v>
      </c>
      <c r="E404" s="2" t="s">
        <v>132</v>
      </c>
      <c r="F404" s="2" t="s">
        <v>133</v>
      </c>
      <c r="G404" s="9">
        <f>SUMIFS('Raw Data'!G$3:G$641,'Raw Data'!$B$3:$B$641,$B404,'Raw Data'!$D$3:$D$641,$E404)</f>
        <v>0</v>
      </c>
      <c r="H404" s="9">
        <f>SUMIFS('Raw Data'!H$3:H$641,'Raw Data'!$B$3:$B$641,$B404,'Raw Data'!$D$3:$D$641,$E404)</f>
        <v>0</v>
      </c>
      <c r="I404" s="9">
        <f>SUMIFS('Raw Data'!I$3:I$641,'Raw Data'!$B$3:$B$641,$B404,'Raw Data'!$D$3:$D$641,$E404)</f>
        <v>0</v>
      </c>
      <c r="J404" s="10">
        <f t="shared" si="24"/>
        <v>0</v>
      </c>
      <c r="K404" s="11">
        <f t="shared" si="25"/>
        <v>0</v>
      </c>
      <c r="L404" s="10">
        <f t="shared" si="26"/>
        <v>0</v>
      </c>
      <c r="M404" s="11">
        <f t="shared" si="27"/>
        <v>0</v>
      </c>
      <c r="N404" s="43">
        <v>1</v>
      </c>
      <c r="O404" s="12">
        <v>1190</v>
      </c>
      <c r="P404" s="13">
        <v>800</v>
      </c>
      <c r="Q404" s="43">
        <v>0</v>
      </c>
      <c r="R404" s="43">
        <v>0</v>
      </c>
      <c r="S404" s="13">
        <v>85</v>
      </c>
      <c r="T404" s="42" t="s">
        <v>132</v>
      </c>
      <c r="U404" s="2">
        <v>300</v>
      </c>
      <c r="X404" s="6"/>
      <c r="Y404" s="6"/>
      <c r="Z404" s="6"/>
    </row>
    <row r="405" spans="1:26" customFormat="1" ht="13.35" customHeight="1" x14ac:dyDescent="0.25">
      <c r="A405" s="2">
        <v>2022</v>
      </c>
      <c r="B405" s="14" t="s">
        <v>138</v>
      </c>
      <c r="C405" s="2" t="s">
        <v>799</v>
      </c>
      <c r="D405" s="2" t="s">
        <v>784</v>
      </c>
      <c r="E405" s="2">
        <v>324</v>
      </c>
      <c r="F405" s="2" t="s">
        <v>28</v>
      </c>
      <c r="G405" s="9">
        <f>SUMIFS('Raw Data'!G$3:G$641,'Raw Data'!$B$3:$B$641,$B405,'Raw Data'!$D$3:$D$641,$E405)</f>
        <v>0</v>
      </c>
      <c r="H405" s="9">
        <f>SUMIFS('Raw Data'!H$3:H$641,'Raw Data'!$B$3:$B$641,$B405,'Raw Data'!$D$3:$D$641,$E405)</f>
        <v>0</v>
      </c>
      <c r="I405" s="9">
        <f>SUMIFS('Raw Data'!I$3:I$641,'Raw Data'!$B$3:$B$641,$B405,'Raw Data'!$D$3:$D$641,$E405)</f>
        <v>0</v>
      </c>
      <c r="J405" s="10">
        <f t="shared" si="24"/>
        <v>0</v>
      </c>
      <c r="K405" s="11">
        <f t="shared" si="25"/>
        <v>0</v>
      </c>
      <c r="L405" s="10">
        <f t="shared" si="26"/>
        <v>0</v>
      </c>
      <c r="M405" s="11">
        <f t="shared" si="27"/>
        <v>0</v>
      </c>
      <c r="N405" s="43">
        <v>1</v>
      </c>
      <c r="O405" s="12">
        <v>1190</v>
      </c>
      <c r="P405" s="13">
        <v>800</v>
      </c>
      <c r="Q405" s="43">
        <v>0</v>
      </c>
      <c r="R405" s="43">
        <v>0</v>
      </c>
      <c r="S405" s="13">
        <v>85</v>
      </c>
      <c r="T405" s="42">
        <v>324</v>
      </c>
      <c r="U405" s="2">
        <v>300</v>
      </c>
      <c r="V405" s="6"/>
      <c r="X405" s="6"/>
      <c r="Y405" s="6"/>
      <c r="Z405" s="6"/>
    </row>
    <row r="406" spans="1:26" customFormat="1" ht="13.35" customHeight="1" x14ac:dyDescent="0.25">
      <c r="A406" s="2">
        <v>2022</v>
      </c>
      <c r="B406" s="14" t="s">
        <v>138</v>
      </c>
      <c r="C406" s="2" t="s">
        <v>799</v>
      </c>
      <c r="D406" s="2" t="s">
        <v>139</v>
      </c>
      <c r="E406" s="2" t="s">
        <v>19</v>
      </c>
      <c r="F406" s="2" t="s">
        <v>752</v>
      </c>
      <c r="G406" s="9">
        <f>SUMIFS('Raw Data'!G$3:G$641,'Raw Data'!$B$3:$B$641,$B406,'Raw Data'!$D$3:$D$641,$E406)</f>
        <v>0</v>
      </c>
      <c r="H406" s="9">
        <f>SUMIFS('Raw Data'!H$3:H$641,'Raw Data'!$B$3:$B$641,$B406,'Raw Data'!$D$3:$D$641,$E406)</f>
        <v>0</v>
      </c>
      <c r="I406" s="9">
        <f>SUMIFS('Raw Data'!I$3:I$641,'Raw Data'!$B$3:$B$641,$B406,'Raw Data'!$D$3:$D$641,$E406)</f>
        <v>0</v>
      </c>
      <c r="J406" s="10">
        <f t="shared" si="24"/>
        <v>0</v>
      </c>
      <c r="K406" s="11">
        <f t="shared" si="25"/>
        <v>0</v>
      </c>
      <c r="L406" s="10">
        <f t="shared" si="26"/>
        <v>0</v>
      </c>
      <c r="M406" s="11">
        <f t="shared" si="27"/>
        <v>0</v>
      </c>
      <c r="N406" s="43">
        <v>1</v>
      </c>
      <c r="O406" s="12">
        <v>1190</v>
      </c>
      <c r="P406" s="13">
        <v>800</v>
      </c>
      <c r="Q406" s="43">
        <v>0</v>
      </c>
      <c r="R406" s="43">
        <v>0</v>
      </c>
      <c r="S406" s="13">
        <v>85</v>
      </c>
      <c r="T406" s="42" t="s">
        <v>19</v>
      </c>
      <c r="U406" s="2">
        <v>500</v>
      </c>
      <c r="V406" s="15"/>
      <c r="X406" s="6"/>
    </row>
    <row r="407" spans="1:26" customFormat="1" ht="13.35" customHeight="1" x14ac:dyDescent="0.25">
      <c r="A407" s="2">
        <v>2022</v>
      </c>
      <c r="B407" s="14" t="s">
        <v>138</v>
      </c>
      <c r="C407" s="2" t="s">
        <v>799</v>
      </c>
      <c r="D407" s="2" t="s">
        <v>139</v>
      </c>
      <c r="E407" s="2" t="s">
        <v>13</v>
      </c>
      <c r="F407" s="2" t="s">
        <v>14</v>
      </c>
      <c r="G407" s="9">
        <f>SUMIFS('Raw Data'!G$3:G$641,'Raw Data'!$B$3:$B$641,$B407,'Raw Data'!$D$3:$D$641,$E407)</f>
        <v>100</v>
      </c>
      <c r="H407" s="9">
        <f>SUMIFS('Raw Data'!H$3:H$641,'Raw Data'!$B$3:$B$641,$B407,'Raw Data'!$D$3:$D$641,$E407)</f>
        <v>0</v>
      </c>
      <c r="I407" s="9">
        <f>SUMIFS('Raw Data'!I$3:I$641,'Raw Data'!$B$3:$B$641,$B407,'Raw Data'!$D$3:$D$641,$E407)</f>
        <v>0</v>
      </c>
      <c r="J407" s="10">
        <f t="shared" si="24"/>
        <v>0</v>
      </c>
      <c r="K407" s="11">
        <f t="shared" si="25"/>
        <v>100</v>
      </c>
      <c r="L407" s="10">
        <f t="shared" si="26"/>
        <v>58.333333333333336</v>
      </c>
      <c r="M407" s="11">
        <f t="shared" si="27"/>
        <v>58.333333333333336</v>
      </c>
      <c r="N407" s="43">
        <v>1</v>
      </c>
      <c r="O407" s="12">
        <v>1190</v>
      </c>
      <c r="P407" s="13">
        <v>800</v>
      </c>
      <c r="Q407" s="43">
        <v>0</v>
      </c>
      <c r="R407" s="43">
        <v>0</v>
      </c>
      <c r="S407" s="13">
        <v>85</v>
      </c>
      <c r="T407" s="42" t="s">
        <v>13</v>
      </c>
      <c r="U407" s="2">
        <v>600</v>
      </c>
      <c r="V407" s="6"/>
      <c r="X407" s="6"/>
    </row>
    <row r="408" spans="1:26" customFormat="1" ht="13.35" customHeight="1" x14ac:dyDescent="0.25">
      <c r="A408" s="2">
        <v>2022</v>
      </c>
      <c r="B408" s="14" t="s">
        <v>142</v>
      </c>
      <c r="C408" s="2" t="s">
        <v>799</v>
      </c>
      <c r="D408" s="2" t="s">
        <v>143</v>
      </c>
      <c r="E408" s="2" t="s">
        <v>13</v>
      </c>
      <c r="F408" s="2" t="s">
        <v>14</v>
      </c>
      <c r="G408" s="9">
        <f>SUMIFS('Raw Data'!G$3:G$641,'Raw Data'!$B$3:$B$641,$B408,'Raw Data'!$D$3:$D$641,$E408)</f>
        <v>21032.58</v>
      </c>
      <c r="H408" s="9">
        <f>SUMIFS('Raw Data'!H$3:H$641,'Raw Data'!$B$3:$B$641,$B408,'Raw Data'!$D$3:$D$641,$E408)</f>
        <v>4378.4799999999996</v>
      </c>
      <c r="I408" s="9">
        <f>SUMIFS('Raw Data'!I$3:I$641,'Raw Data'!$B$3:$B$641,$B408,'Raw Data'!$D$3:$D$641,$E408)</f>
        <v>2628.27</v>
      </c>
      <c r="J408" s="10">
        <f t="shared" si="24"/>
        <v>7006.75</v>
      </c>
      <c r="K408" s="11">
        <f t="shared" si="25"/>
        <v>14025.830000000002</v>
      </c>
      <c r="L408" s="10">
        <f t="shared" si="26"/>
        <v>12269.005000000001</v>
      </c>
      <c r="M408" s="11">
        <f t="shared" si="27"/>
        <v>5262.255000000001</v>
      </c>
      <c r="N408" s="43">
        <v>1</v>
      </c>
      <c r="O408" s="12">
        <v>1190</v>
      </c>
      <c r="P408" s="13">
        <v>800</v>
      </c>
      <c r="Q408" s="43">
        <v>0</v>
      </c>
      <c r="R408" s="43">
        <v>10</v>
      </c>
      <c r="S408" s="13">
        <v>85</v>
      </c>
      <c r="T408" s="42" t="s">
        <v>13</v>
      </c>
      <c r="U408" s="2">
        <v>600</v>
      </c>
      <c r="V408" s="6"/>
      <c r="X408" s="6"/>
    </row>
    <row r="409" spans="1:26" customFormat="1" ht="13.35" customHeight="1" x14ac:dyDescent="0.25">
      <c r="A409" s="2">
        <v>2022</v>
      </c>
      <c r="B409" s="14" t="s">
        <v>144</v>
      </c>
      <c r="C409" s="2" t="s">
        <v>799</v>
      </c>
      <c r="D409" s="2" t="s">
        <v>139</v>
      </c>
      <c r="E409" s="2" t="s">
        <v>13</v>
      </c>
      <c r="F409" s="2" t="s">
        <v>14</v>
      </c>
      <c r="G409" s="9">
        <f>SUMIFS('Raw Data'!G$3:G$641,'Raw Data'!$B$3:$B$641,$B409,'Raw Data'!$D$3:$D$641,$E409)</f>
        <v>6280.56</v>
      </c>
      <c r="H409" s="9">
        <f>SUMIFS('Raw Data'!H$3:H$641,'Raw Data'!$B$3:$B$641,$B409,'Raw Data'!$D$3:$D$641,$E409)</f>
        <v>99.85</v>
      </c>
      <c r="I409" s="9">
        <f>SUMIFS('Raw Data'!I$3:I$641,'Raw Data'!$B$3:$B$641,$B409,'Raw Data'!$D$3:$D$641,$E409)</f>
        <v>281.83</v>
      </c>
      <c r="J409" s="10">
        <f t="shared" si="24"/>
        <v>381.67999999999995</v>
      </c>
      <c r="K409" s="11">
        <f t="shared" si="25"/>
        <v>5898.88</v>
      </c>
      <c r="L409" s="10">
        <f t="shared" si="26"/>
        <v>3663.66</v>
      </c>
      <c r="M409" s="11">
        <f t="shared" si="27"/>
        <v>3281.98</v>
      </c>
      <c r="N409" s="43">
        <v>1</v>
      </c>
      <c r="O409" s="12">
        <v>1190</v>
      </c>
      <c r="P409" s="13">
        <v>800</v>
      </c>
      <c r="Q409" s="43">
        <v>0</v>
      </c>
      <c r="R409" s="43">
        <v>11</v>
      </c>
      <c r="S409" s="13">
        <v>85</v>
      </c>
      <c r="T409" s="42" t="s">
        <v>13</v>
      </c>
      <c r="U409" s="2">
        <v>600</v>
      </c>
      <c r="V409" s="6"/>
      <c r="X409" s="6"/>
    </row>
    <row r="410" spans="1:26" customFormat="1" ht="13.35" customHeight="1" x14ac:dyDescent="0.25">
      <c r="A410" s="2">
        <v>2022</v>
      </c>
      <c r="B410" s="14" t="s">
        <v>145</v>
      </c>
      <c r="C410" s="2" t="s">
        <v>799</v>
      </c>
      <c r="D410" s="2" t="s">
        <v>146</v>
      </c>
      <c r="E410" s="2" t="s">
        <v>13</v>
      </c>
      <c r="F410" s="2" t="s">
        <v>14</v>
      </c>
      <c r="G410" s="9">
        <f>SUMIFS('Raw Data'!G$3:G$641,'Raw Data'!$B$3:$B$641,$B410,'Raw Data'!$D$3:$D$641,$E410)</f>
        <v>4771.28</v>
      </c>
      <c r="H410" s="9">
        <f>SUMIFS('Raw Data'!H$3:H$641,'Raw Data'!$B$3:$B$641,$B410,'Raw Data'!$D$3:$D$641,$E410)</f>
        <v>59.94</v>
      </c>
      <c r="I410" s="9">
        <f>SUMIFS('Raw Data'!I$3:I$641,'Raw Data'!$B$3:$B$641,$B410,'Raw Data'!$D$3:$D$641,$E410)</f>
        <v>2197.44</v>
      </c>
      <c r="J410" s="10">
        <f t="shared" si="24"/>
        <v>2257.38</v>
      </c>
      <c r="K410" s="11">
        <f t="shared" si="25"/>
        <v>2513.8999999999996</v>
      </c>
      <c r="L410" s="10">
        <f t="shared" si="26"/>
        <v>2783.2466666666664</v>
      </c>
      <c r="M410" s="11">
        <f t="shared" si="27"/>
        <v>525.86666666666633</v>
      </c>
      <c r="N410" s="43">
        <v>1</v>
      </c>
      <c r="O410" s="12">
        <v>1190</v>
      </c>
      <c r="P410" s="13">
        <v>800</v>
      </c>
      <c r="Q410" s="43">
        <v>0</v>
      </c>
      <c r="R410" s="43">
        <v>12</v>
      </c>
      <c r="S410" s="13">
        <v>85</v>
      </c>
      <c r="T410" s="42" t="s">
        <v>13</v>
      </c>
      <c r="U410" s="2">
        <v>600</v>
      </c>
      <c r="V410" s="6"/>
      <c r="X410" s="6"/>
    </row>
    <row r="411" spans="1:26" customFormat="1" ht="13.35" customHeight="1" x14ac:dyDescent="0.25">
      <c r="A411" s="2">
        <v>2022</v>
      </c>
      <c r="B411" s="14" t="s">
        <v>147</v>
      </c>
      <c r="C411" s="2" t="s">
        <v>799</v>
      </c>
      <c r="D411" s="2" t="s">
        <v>148</v>
      </c>
      <c r="E411" s="2" t="s">
        <v>13</v>
      </c>
      <c r="F411" s="2" t="s">
        <v>14</v>
      </c>
      <c r="G411" s="9">
        <f>SUMIFS('Raw Data'!G$3:G$641,'Raw Data'!$B$3:$B$641,$B411,'Raw Data'!$D$3:$D$641,$E411)</f>
        <v>0</v>
      </c>
      <c r="H411" s="9">
        <f>SUMIFS('Raw Data'!H$3:H$641,'Raw Data'!$B$3:$B$641,$B411,'Raw Data'!$D$3:$D$641,$E411)</f>
        <v>0</v>
      </c>
      <c r="I411" s="9">
        <f>SUMIFS('Raw Data'!I$3:I$641,'Raw Data'!$B$3:$B$641,$B411,'Raw Data'!$D$3:$D$641,$E411)</f>
        <v>0</v>
      </c>
      <c r="J411" s="10">
        <f t="shared" si="24"/>
        <v>0</v>
      </c>
      <c r="K411" s="11">
        <f t="shared" si="25"/>
        <v>0</v>
      </c>
      <c r="L411" s="10">
        <f t="shared" si="26"/>
        <v>0</v>
      </c>
      <c r="M411" s="11">
        <f t="shared" si="27"/>
        <v>0</v>
      </c>
      <c r="N411" s="43">
        <v>1</v>
      </c>
      <c r="O411" s="12">
        <v>1190</v>
      </c>
      <c r="P411" s="13">
        <v>800</v>
      </c>
      <c r="Q411" s="43">
        <v>0</v>
      </c>
      <c r="R411" s="43">
        <v>26</v>
      </c>
      <c r="S411" s="13">
        <v>85</v>
      </c>
      <c r="T411" s="42" t="s">
        <v>13</v>
      </c>
      <c r="U411" s="2">
        <v>600</v>
      </c>
      <c r="V411" s="6"/>
      <c r="X411" s="6"/>
    </row>
    <row r="412" spans="1:26" customFormat="1" ht="13.35" customHeight="1" x14ac:dyDescent="0.25">
      <c r="A412" s="2">
        <v>2022</v>
      </c>
      <c r="B412" s="14" t="s">
        <v>149</v>
      </c>
      <c r="C412" s="2" t="s">
        <v>799</v>
      </c>
      <c r="D412" s="2" t="s">
        <v>150</v>
      </c>
      <c r="E412" s="2" t="s">
        <v>13</v>
      </c>
      <c r="F412" s="2" t="s">
        <v>14</v>
      </c>
      <c r="G412" s="9">
        <f>SUMIFS('Raw Data'!G$3:G$641,'Raw Data'!$B$3:$B$641,$B412,'Raw Data'!$D$3:$D$641,$E412)</f>
        <v>0</v>
      </c>
      <c r="H412" s="9">
        <f>SUMIFS('Raw Data'!H$3:H$641,'Raw Data'!$B$3:$B$641,$B412,'Raw Data'!$D$3:$D$641,$E412)</f>
        <v>0</v>
      </c>
      <c r="I412" s="9">
        <f>SUMIFS('Raw Data'!I$3:I$641,'Raw Data'!$B$3:$B$641,$B412,'Raw Data'!$D$3:$D$641,$E412)</f>
        <v>0</v>
      </c>
      <c r="J412" s="10">
        <f t="shared" si="24"/>
        <v>0</v>
      </c>
      <c r="K412" s="11">
        <f t="shared" si="25"/>
        <v>0</v>
      </c>
      <c r="L412" s="10">
        <f t="shared" si="26"/>
        <v>0</v>
      </c>
      <c r="M412" s="11">
        <f t="shared" si="27"/>
        <v>0</v>
      </c>
      <c r="N412" s="43">
        <v>1</v>
      </c>
      <c r="O412" s="12">
        <v>1190</v>
      </c>
      <c r="P412" s="13">
        <v>800</v>
      </c>
      <c r="Q412" s="43">
        <v>0</v>
      </c>
      <c r="R412" s="43">
        <v>27</v>
      </c>
      <c r="S412" s="13">
        <v>85</v>
      </c>
      <c r="T412" s="42" t="s">
        <v>13</v>
      </c>
      <c r="U412" s="2">
        <v>600</v>
      </c>
      <c r="V412" s="15"/>
      <c r="X412" s="6"/>
    </row>
    <row r="413" spans="1:26" customFormat="1" ht="13.35" customHeight="1" x14ac:dyDescent="0.25">
      <c r="A413" s="2">
        <v>2022</v>
      </c>
      <c r="B413" s="14" t="s">
        <v>151</v>
      </c>
      <c r="C413" s="2" t="s">
        <v>799</v>
      </c>
      <c r="D413" s="2" t="s">
        <v>152</v>
      </c>
      <c r="E413" s="2" t="s">
        <v>13</v>
      </c>
      <c r="F413" s="2" t="s">
        <v>14</v>
      </c>
      <c r="G413" s="9">
        <f>SUMIFS('Raw Data'!G$3:G$641,'Raw Data'!$B$3:$B$641,$B413,'Raw Data'!$D$3:$D$641,$E413)</f>
        <v>0</v>
      </c>
      <c r="H413" s="9">
        <f>SUMIFS('Raw Data'!H$3:H$641,'Raw Data'!$B$3:$B$641,$B413,'Raw Data'!$D$3:$D$641,$E413)</f>
        <v>0</v>
      </c>
      <c r="I413" s="9">
        <f>SUMIFS('Raw Data'!I$3:I$641,'Raw Data'!$B$3:$B$641,$B413,'Raw Data'!$D$3:$D$641,$E413)</f>
        <v>0</v>
      </c>
      <c r="J413" s="10">
        <f t="shared" si="24"/>
        <v>0</v>
      </c>
      <c r="K413" s="11">
        <f t="shared" si="25"/>
        <v>0</v>
      </c>
      <c r="L413" s="10">
        <f t="shared" si="26"/>
        <v>0</v>
      </c>
      <c r="M413" s="11">
        <f t="shared" si="27"/>
        <v>0</v>
      </c>
      <c r="N413" s="43">
        <v>1</v>
      </c>
      <c r="O413" s="12">
        <v>1190</v>
      </c>
      <c r="P413" s="13">
        <v>800</v>
      </c>
      <c r="Q413" s="43">
        <v>0</v>
      </c>
      <c r="R413" s="43">
        <v>29</v>
      </c>
      <c r="S413" s="13">
        <v>85</v>
      </c>
      <c r="T413" s="42" t="s">
        <v>13</v>
      </c>
      <c r="U413" s="2">
        <v>600</v>
      </c>
      <c r="V413" s="6"/>
      <c r="X413" s="6"/>
    </row>
    <row r="414" spans="1:26" ht="13.15" customHeight="1" x14ac:dyDescent="0.25">
      <c r="A414" s="2">
        <v>2022</v>
      </c>
      <c r="B414" s="14" t="s">
        <v>153</v>
      </c>
      <c r="C414" s="2" t="s">
        <v>799</v>
      </c>
      <c r="D414" s="2" t="s">
        <v>154</v>
      </c>
      <c r="E414" s="2" t="s">
        <v>13</v>
      </c>
      <c r="F414" s="2" t="s">
        <v>14</v>
      </c>
      <c r="G414" s="9">
        <f>SUMIFS('Raw Data'!G$3:G$641,'Raw Data'!$B$3:$B$641,$B414,'Raw Data'!$D$3:$D$641,$E414)</f>
        <v>8228.0300000000007</v>
      </c>
      <c r="H414" s="9">
        <f>SUMIFS('Raw Data'!H$3:H$641,'Raw Data'!$B$3:$B$641,$B414,'Raw Data'!$D$3:$D$641,$E414)</f>
        <v>1381.7</v>
      </c>
      <c r="I414" s="9">
        <f>SUMIFS('Raw Data'!I$3:I$641,'Raw Data'!$B$3:$B$641,$B414,'Raw Data'!$D$3:$D$641,$E414)</f>
        <v>515.41999999999996</v>
      </c>
      <c r="J414" s="10">
        <f t="shared" si="24"/>
        <v>1897.12</v>
      </c>
      <c r="K414" s="11">
        <f t="shared" si="25"/>
        <v>6330.9100000000008</v>
      </c>
      <c r="L414" s="10">
        <f t="shared" si="26"/>
        <v>4799.6841666666669</v>
      </c>
      <c r="M414" s="11">
        <f t="shared" si="27"/>
        <v>2902.564166666667</v>
      </c>
      <c r="N414" s="43">
        <v>1</v>
      </c>
      <c r="O414" s="12">
        <v>1190</v>
      </c>
      <c r="P414" s="13">
        <v>800</v>
      </c>
      <c r="Q414" s="43">
        <v>0</v>
      </c>
      <c r="R414" s="43">
        <v>32</v>
      </c>
      <c r="S414" s="13">
        <v>85</v>
      </c>
      <c r="T414" s="42" t="s">
        <v>13</v>
      </c>
      <c r="U414" s="2">
        <v>600</v>
      </c>
      <c r="W414"/>
    </row>
    <row r="415" spans="1:26" ht="13.15" customHeight="1" x14ac:dyDescent="0.25">
      <c r="A415" s="2">
        <v>2022</v>
      </c>
      <c r="B415" s="14" t="s">
        <v>155</v>
      </c>
      <c r="C415" s="2" t="s">
        <v>799</v>
      </c>
      <c r="D415" s="2" t="s">
        <v>156</v>
      </c>
      <c r="E415" s="2" t="s">
        <v>13</v>
      </c>
      <c r="F415" s="2" t="s">
        <v>14</v>
      </c>
      <c r="G415" s="9">
        <f>SUMIFS('Raw Data'!G$3:G$641,'Raw Data'!$B$3:$B$641,$B415,'Raw Data'!$D$3:$D$641,$E415)</f>
        <v>0</v>
      </c>
      <c r="H415" s="9">
        <f>SUMIFS('Raw Data'!H$3:H$641,'Raw Data'!$B$3:$B$641,$B415,'Raw Data'!$D$3:$D$641,$E415)</f>
        <v>0</v>
      </c>
      <c r="I415" s="9">
        <f>SUMIFS('Raw Data'!I$3:I$641,'Raw Data'!$B$3:$B$641,$B415,'Raw Data'!$D$3:$D$641,$E415)</f>
        <v>0</v>
      </c>
      <c r="J415" s="10">
        <f t="shared" si="24"/>
        <v>0</v>
      </c>
      <c r="K415" s="11">
        <f t="shared" si="25"/>
        <v>0</v>
      </c>
      <c r="L415" s="10">
        <f t="shared" si="26"/>
        <v>0</v>
      </c>
      <c r="M415" s="11">
        <f t="shared" si="27"/>
        <v>0</v>
      </c>
      <c r="N415" s="43">
        <v>1</v>
      </c>
      <c r="O415" s="12">
        <v>1190</v>
      </c>
      <c r="P415" s="13">
        <v>800</v>
      </c>
      <c r="Q415" s="43">
        <v>0</v>
      </c>
      <c r="R415" s="43">
        <v>40</v>
      </c>
      <c r="S415" s="13">
        <v>85</v>
      </c>
      <c r="T415" s="42" t="s">
        <v>13</v>
      </c>
      <c r="U415" s="2">
        <v>600</v>
      </c>
      <c r="W415"/>
    </row>
    <row r="416" spans="1:26" ht="13.15" customHeight="1" x14ac:dyDescent="0.25">
      <c r="A416" s="2">
        <v>2022</v>
      </c>
      <c r="B416" s="44" t="s">
        <v>901</v>
      </c>
      <c r="C416" s="2" t="s">
        <v>799</v>
      </c>
      <c r="D416" s="44" t="s">
        <v>902</v>
      </c>
      <c r="E416" s="44" t="s">
        <v>13</v>
      </c>
      <c r="F416" s="44" t="s">
        <v>14</v>
      </c>
      <c r="G416" s="9">
        <f>SUMIFS('Raw Data'!G$3:G$641,'Raw Data'!$B$3:$B$641,$B416,'Raw Data'!$D$3:$D$641,$E416)</f>
        <v>0</v>
      </c>
      <c r="H416" s="9">
        <f>SUMIFS('Raw Data'!H$3:H$641,'Raw Data'!$B$3:$B$641,$B416,'Raw Data'!$D$3:$D$641,$E416)</f>
        <v>3209.67</v>
      </c>
      <c r="I416" s="9">
        <f>SUMIFS('Raw Data'!I$3:I$641,'Raw Data'!$B$3:$B$641,$B416,'Raw Data'!$D$3:$D$641,$E416)</f>
        <v>0</v>
      </c>
      <c r="J416" s="10">
        <f t="shared" si="24"/>
        <v>3209.67</v>
      </c>
      <c r="K416" s="11">
        <f t="shared" si="25"/>
        <v>-3209.67</v>
      </c>
      <c r="L416" s="10">
        <f t="shared" si="26"/>
        <v>0</v>
      </c>
      <c r="M416" s="11">
        <f t="shared" si="27"/>
        <v>-3209.67</v>
      </c>
      <c r="N416" s="46">
        <v>1</v>
      </c>
      <c r="O416" s="2">
        <v>1190</v>
      </c>
      <c r="P416" s="47">
        <v>810</v>
      </c>
      <c r="Q416" s="46">
        <v>0</v>
      </c>
      <c r="R416" s="46">
        <v>0</v>
      </c>
      <c r="S416" s="47">
        <v>84</v>
      </c>
      <c r="T416" s="42">
        <v>610</v>
      </c>
      <c r="U416" s="2">
        <v>600</v>
      </c>
      <c r="W416"/>
    </row>
    <row r="417" spans="1:24" ht="13.15" customHeight="1" x14ac:dyDescent="0.25">
      <c r="A417" s="2">
        <v>2022</v>
      </c>
      <c r="B417" s="14" t="s">
        <v>157</v>
      </c>
      <c r="C417" s="2" t="s">
        <v>799</v>
      </c>
      <c r="D417" s="2" t="s">
        <v>158</v>
      </c>
      <c r="E417" s="2" t="s">
        <v>13</v>
      </c>
      <c r="F417" s="2" t="s">
        <v>14</v>
      </c>
      <c r="G417" s="9">
        <f>SUMIFS('Raw Data'!G$3:G$641,'Raw Data'!$B$3:$B$641,$B417,'Raw Data'!$D$3:$D$641,$E417)</f>
        <v>0</v>
      </c>
      <c r="H417" s="9">
        <f>SUMIFS('Raw Data'!H$3:H$641,'Raw Data'!$B$3:$B$641,$B417,'Raw Data'!$D$3:$D$641,$E417)</f>
        <v>0</v>
      </c>
      <c r="I417" s="9">
        <f>SUMIFS('Raw Data'!I$3:I$641,'Raw Data'!$B$3:$B$641,$B417,'Raw Data'!$D$3:$D$641,$E417)</f>
        <v>0</v>
      </c>
      <c r="J417" s="10">
        <f t="shared" si="24"/>
        <v>0</v>
      </c>
      <c r="K417" s="11">
        <f t="shared" si="25"/>
        <v>0</v>
      </c>
      <c r="L417" s="10">
        <f t="shared" si="26"/>
        <v>0</v>
      </c>
      <c r="M417" s="11">
        <f t="shared" si="27"/>
        <v>0</v>
      </c>
      <c r="N417" s="43">
        <v>1</v>
      </c>
      <c r="O417" s="12">
        <v>1190</v>
      </c>
      <c r="P417" s="13">
        <v>810</v>
      </c>
      <c r="Q417" s="43">
        <v>0</v>
      </c>
      <c r="R417" s="43">
        <v>0</v>
      </c>
      <c r="S417" s="13">
        <v>85</v>
      </c>
      <c r="T417" s="42" t="s">
        <v>13</v>
      </c>
      <c r="U417" s="2">
        <v>600</v>
      </c>
      <c r="W417"/>
    </row>
    <row r="418" spans="1:24" customFormat="1" ht="13.35" customHeight="1" x14ac:dyDescent="0.25">
      <c r="A418" s="2">
        <v>2022</v>
      </c>
      <c r="B418" s="14" t="s">
        <v>159</v>
      </c>
      <c r="C418" s="2" t="s">
        <v>799</v>
      </c>
      <c r="D418" s="2" t="s">
        <v>160</v>
      </c>
      <c r="E418" s="2" t="s">
        <v>13</v>
      </c>
      <c r="F418" s="2" t="s">
        <v>14</v>
      </c>
      <c r="G418" s="9">
        <f>SUMIFS('Raw Data'!G$3:G$641,'Raw Data'!$B$3:$B$641,$B418,'Raw Data'!$D$3:$D$641,$E418)</f>
        <v>0</v>
      </c>
      <c r="H418" s="9">
        <f>SUMIFS('Raw Data'!H$3:H$641,'Raw Data'!$B$3:$B$641,$B418,'Raw Data'!$D$3:$D$641,$E418)</f>
        <v>0</v>
      </c>
      <c r="I418" s="9">
        <f>SUMIFS('Raw Data'!I$3:I$641,'Raw Data'!$B$3:$B$641,$B418,'Raw Data'!$D$3:$D$641,$E418)</f>
        <v>0</v>
      </c>
      <c r="J418" s="10">
        <f t="shared" si="24"/>
        <v>0</v>
      </c>
      <c r="K418" s="11">
        <f t="shared" si="25"/>
        <v>0</v>
      </c>
      <c r="L418" s="10">
        <f t="shared" si="26"/>
        <v>0</v>
      </c>
      <c r="M418" s="11">
        <f t="shared" si="27"/>
        <v>0</v>
      </c>
      <c r="N418" s="43">
        <v>1</v>
      </c>
      <c r="O418" s="12">
        <v>1190</v>
      </c>
      <c r="P418" s="13">
        <v>810</v>
      </c>
      <c r="Q418" s="43">
        <v>0</v>
      </c>
      <c r="R418" s="43">
        <v>10</v>
      </c>
      <c r="S418" s="13">
        <v>85</v>
      </c>
      <c r="T418" s="42" t="s">
        <v>13</v>
      </c>
      <c r="U418" s="2">
        <v>600</v>
      </c>
      <c r="V418" s="6"/>
      <c r="X418" s="6"/>
    </row>
    <row r="419" spans="1:24" ht="13.15" customHeight="1" x14ac:dyDescent="0.25">
      <c r="A419" s="2">
        <v>2022</v>
      </c>
      <c r="B419" s="14" t="s">
        <v>161</v>
      </c>
      <c r="C419" s="2" t="s">
        <v>799</v>
      </c>
      <c r="D419" s="2" t="s">
        <v>162</v>
      </c>
      <c r="E419" s="2" t="s">
        <v>13</v>
      </c>
      <c r="F419" s="2" t="s">
        <v>14</v>
      </c>
      <c r="G419" s="9">
        <f>SUMIFS('Raw Data'!G$3:G$641,'Raw Data'!$B$3:$B$641,$B419,'Raw Data'!$D$3:$D$641,$E419)</f>
        <v>0</v>
      </c>
      <c r="H419" s="9">
        <f>SUMIFS('Raw Data'!H$3:H$641,'Raw Data'!$B$3:$B$641,$B419,'Raw Data'!$D$3:$D$641,$E419)</f>
        <v>0</v>
      </c>
      <c r="I419" s="9">
        <f>SUMIFS('Raw Data'!I$3:I$641,'Raw Data'!$B$3:$B$641,$B419,'Raw Data'!$D$3:$D$641,$E419)</f>
        <v>0</v>
      </c>
      <c r="J419" s="10">
        <f t="shared" si="24"/>
        <v>0</v>
      </c>
      <c r="K419" s="11">
        <f t="shared" si="25"/>
        <v>0</v>
      </c>
      <c r="L419" s="10">
        <f t="shared" si="26"/>
        <v>0</v>
      </c>
      <c r="M419" s="11">
        <f t="shared" si="27"/>
        <v>0</v>
      </c>
      <c r="N419" s="43">
        <v>1</v>
      </c>
      <c r="O419" s="12">
        <v>1190</v>
      </c>
      <c r="P419" s="13">
        <v>810</v>
      </c>
      <c r="Q419" s="43">
        <v>0</v>
      </c>
      <c r="R419" s="43">
        <v>11</v>
      </c>
      <c r="S419" s="13">
        <v>85</v>
      </c>
      <c r="T419" s="42" t="s">
        <v>13</v>
      </c>
      <c r="U419" s="2">
        <v>600</v>
      </c>
      <c r="W419"/>
    </row>
    <row r="420" spans="1:24" ht="13.15" customHeight="1" x14ac:dyDescent="0.25">
      <c r="A420" s="2">
        <v>2022</v>
      </c>
      <c r="B420" s="14" t="s">
        <v>163</v>
      </c>
      <c r="C420" s="2" t="s">
        <v>799</v>
      </c>
      <c r="D420" s="2" t="s">
        <v>164</v>
      </c>
      <c r="E420" s="2" t="s">
        <v>13</v>
      </c>
      <c r="F420" s="2" t="s">
        <v>14</v>
      </c>
      <c r="G420" s="9">
        <f>SUMIFS('Raw Data'!G$3:G$641,'Raw Data'!$B$3:$B$641,$B420,'Raw Data'!$D$3:$D$641,$E420)</f>
        <v>0</v>
      </c>
      <c r="H420" s="9">
        <f>SUMIFS('Raw Data'!H$3:H$641,'Raw Data'!$B$3:$B$641,$B420,'Raw Data'!$D$3:$D$641,$E420)</f>
        <v>0</v>
      </c>
      <c r="I420" s="9">
        <f>SUMIFS('Raw Data'!I$3:I$641,'Raw Data'!$B$3:$B$641,$B420,'Raw Data'!$D$3:$D$641,$E420)</f>
        <v>0</v>
      </c>
      <c r="J420" s="10">
        <f t="shared" si="24"/>
        <v>0</v>
      </c>
      <c r="K420" s="11">
        <f t="shared" si="25"/>
        <v>0</v>
      </c>
      <c r="L420" s="10">
        <f t="shared" si="26"/>
        <v>0</v>
      </c>
      <c r="M420" s="11">
        <f t="shared" si="27"/>
        <v>0</v>
      </c>
      <c r="N420" s="43">
        <v>1</v>
      </c>
      <c r="O420" s="12">
        <v>1190</v>
      </c>
      <c r="P420" s="13">
        <v>810</v>
      </c>
      <c r="Q420" s="43">
        <v>0</v>
      </c>
      <c r="R420" s="43">
        <v>12</v>
      </c>
      <c r="S420" s="13">
        <v>85</v>
      </c>
      <c r="T420" s="42" t="s">
        <v>13</v>
      </c>
      <c r="U420" s="2">
        <v>600</v>
      </c>
      <c r="W420"/>
    </row>
    <row r="421" spans="1:24" ht="13.15" customHeight="1" x14ac:dyDescent="0.25">
      <c r="A421" s="2">
        <v>2022</v>
      </c>
      <c r="B421" s="14" t="s">
        <v>165</v>
      </c>
      <c r="C421" s="2" t="s">
        <v>799</v>
      </c>
      <c r="D421" s="2" t="s">
        <v>166</v>
      </c>
      <c r="E421" s="2" t="s">
        <v>13</v>
      </c>
      <c r="F421" s="2" t="s">
        <v>14</v>
      </c>
      <c r="G421" s="9">
        <f>SUMIFS('Raw Data'!G$3:G$641,'Raw Data'!$B$3:$B$641,$B421,'Raw Data'!$D$3:$D$641,$E421)</f>
        <v>0</v>
      </c>
      <c r="H421" s="9">
        <f>SUMIFS('Raw Data'!H$3:H$641,'Raw Data'!$B$3:$B$641,$B421,'Raw Data'!$D$3:$D$641,$E421)</f>
        <v>0</v>
      </c>
      <c r="I421" s="9">
        <f>SUMIFS('Raw Data'!I$3:I$641,'Raw Data'!$B$3:$B$641,$B421,'Raw Data'!$D$3:$D$641,$E421)</f>
        <v>0</v>
      </c>
      <c r="J421" s="10">
        <f t="shared" si="24"/>
        <v>0</v>
      </c>
      <c r="K421" s="11">
        <f t="shared" si="25"/>
        <v>0</v>
      </c>
      <c r="L421" s="10">
        <f t="shared" si="26"/>
        <v>0</v>
      </c>
      <c r="M421" s="11">
        <f t="shared" si="27"/>
        <v>0</v>
      </c>
      <c r="N421" s="43">
        <v>1</v>
      </c>
      <c r="O421" s="12">
        <v>1190</v>
      </c>
      <c r="P421" s="13">
        <v>810</v>
      </c>
      <c r="Q421" s="43">
        <v>0</v>
      </c>
      <c r="R421" s="43">
        <v>32</v>
      </c>
      <c r="S421" s="13">
        <v>85</v>
      </c>
      <c r="T421" s="42" t="s">
        <v>13</v>
      </c>
      <c r="U421" s="2">
        <v>600</v>
      </c>
      <c r="W421"/>
    </row>
    <row r="422" spans="1:24" ht="13.15" customHeight="1" x14ac:dyDescent="0.25">
      <c r="A422" s="2">
        <v>2022</v>
      </c>
      <c r="B422" s="44" t="s">
        <v>835</v>
      </c>
      <c r="C422" s="2" t="s">
        <v>799</v>
      </c>
      <c r="D422" s="44" t="s">
        <v>836</v>
      </c>
      <c r="E422" s="44" t="s">
        <v>31</v>
      </c>
      <c r="F422" s="44" t="s">
        <v>32</v>
      </c>
      <c r="G422" s="9">
        <f>SUMIFS('Raw Data'!G$3:G$641,'Raw Data'!$B$3:$B$641,$B422,'Raw Data'!$D$3:$D$641,$E422)</f>
        <v>0</v>
      </c>
      <c r="H422" s="9">
        <f>SUMIFS('Raw Data'!H$3:H$641,'Raw Data'!$B$3:$B$641,$B422,'Raw Data'!$D$3:$D$641,$E422)</f>
        <v>14751.11</v>
      </c>
      <c r="I422" s="9">
        <f>SUMIFS('Raw Data'!I$3:I$641,'Raw Data'!$B$3:$B$641,$B422,'Raw Data'!$D$3:$D$641,$E422)</f>
        <v>0</v>
      </c>
      <c r="J422" s="10">
        <f t="shared" si="24"/>
        <v>14751.11</v>
      </c>
      <c r="K422" s="11">
        <f t="shared" si="25"/>
        <v>-14751.11</v>
      </c>
      <c r="L422" s="10">
        <f t="shared" si="26"/>
        <v>0</v>
      </c>
      <c r="M422" s="11">
        <f t="shared" si="27"/>
        <v>-14751.11</v>
      </c>
      <c r="N422" s="46">
        <v>1</v>
      </c>
      <c r="O422" s="2">
        <v>1192</v>
      </c>
      <c r="P422" s="47">
        <v>800</v>
      </c>
      <c r="Q422" s="46">
        <v>10</v>
      </c>
      <c r="R422" s="46">
        <v>0</v>
      </c>
      <c r="S422" s="47">
        <v>432</v>
      </c>
      <c r="T422" s="42">
        <v>329</v>
      </c>
      <c r="U422" s="2">
        <v>300</v>
      </c>
      <c r="V422" s="15"/>
      <c r="W422"/>
    </row>
    <row r="423" spans="1:24" s="15" customFormat="1" ht="13.15" customHeight="1" x14ac:dyDescent="0.25">
      <c r="A423" s="2">
        <v>2022</v>
      </c>
      <c r="B423" s="44" t="s">
        <v>835</v>
      </c>
      <c r="C423" s="2" t="s">
        <v>799</v>
      </c>
      <c r="D423" s="44" t="s">
        <v>836</v>
      </c>
      <c r="E423" s="44" t="s">
        <v>169</v>
      </c>
      <c r="F423" s="44" t="s">
        <v>170</v>
      </c>
      <c r="G423" s="9">
        <f>SUMIFS('Raw Data'!G$3:G$641,'Raw Data'!$B$3:$B$641,$B423,'Raw Data'!$D$3:$D$641,$E423)</f>
        <v>1050</v>
      </c>
      <c r="H423" s="9">
        <f>SUMIFS('Raw Data'!H$3:H$641,'Raw Data'!$B$3:$B$641,$B423,'Raw Data'!$D$3:$D$641,$E423)</f>
        <v>812.24</v>
      </c>
      <c r="I423" s="9">
        <f>SUMIFS('Raw Data'!I$3:I$641,'Raw Data'!$B$3:$B$641,$B423,'Raw Data'!$D$3:$D$641,$E423)</f>
        <v>0</v>
      </c>
      <c r="J423" s="10">
        <f t="shared" si="24"/>
        <v>812.24</v>
      </c>
      <c r="K423" s="11">
        <f t="shared" si="25"/>
        <v>237.76</v>
      </c>
      <c r="L423" s="10">
        <f t="shared" si="26"/>
        <v>612.5</v>
      </c>
      <c r="M423" s="11">
        <f t="shared" si="27"/>
        <v>-199.74</v>
      </c>
      <c r="N423" s="46">
        <v>1</v>
      </c>
      <c r="O423" s="2">
        <v>1192</v>
      </c>
      <c r="P423" s="47">
        <v>800</v>
      </c>
      <c r="Q423" s="46">
        <v>10</v>
      </c>
      <c r="R423" s="46">
        <v>0</v>
      </c>
      <c r="S423" s="47">
        <v>432</v>
      </c>
      <c r="T423" s="42">
        <v>530</v>
      </c>
      <c r="U423" s="2">
        <v>500</v>
      </c>
      <c r="W423"/>
      <c r="X423" s="6"/>
    </row>
    <row r="424" spans="1:24" ht="13.15" customHeight="1" x14ac:dyDescent="0.25">
      <c r="A424" s="2">
        <v>2022</v>
      </c>
      <c r="B424" s="44" t="s">
        <v>835</v>
      </c>
      <c r="C424" s="2" t="s">
        <v>799</v>
      </c>
      <c r="D424" s="44" t="s">
        <v>836</v>
      </c>
      <c r="E424" s="44" t="s">
        <v>19</v>
      </c>
      <c r="F424" s="44" t="s">
        <v>20</v>
      </c>
      <c r="G424" s="9">
        <f>SUMIFS('Raw Data'!G$3:G$641,'Raw Data'!$B$3:$B$641,$B424,'Raw Data'!$D$3:$D$641,$E424)</f>
        <v>2000</v>
      </c>
      <c r="H424" s="9">
        <f>SUMIFS('Raw Data'!H$3:H$641,'Raw Data'!$B$3:$B$641,$B424,'Raw Data'!$D$3:$D$641,$E424)</f>
        <v>0</v>
      </c>
      <c r="I424" s="9">
        <f>SUMIFS('Raw Data'!I$3:I$641,'Raw Data'!$B$3:$B$641,$B424,'Raw Data'!$D$3:$D$641,$E424)</f>
        <v>0</v>
      </c>
      <c r="J424" s="10">
        <f t="shared" si="24"/>
        <v>0</v>
      </c>
      <c r="K424" s="11">
        <f t="shared" si="25"/>
        <v>2000</v>
      </c>
      <c r="L424" s="10">
        <f t="shared" si="26"/>
        <v>1166.6666666666665</v>
      </c>
      <c r="M424" s="11">
        <f t="shared" si="27"/>
        <v>1166.6666666666665</v>
      </c>
      <c r="N424" s="46">
        <v>1</v>
      </c>
      <c r="O424" s="2">
        <v>1192</v>
      </c>
      <c r="P424" s="47">
        <v>800</v>
      </c>
      <c r="Q424" s="46">
        <v>10</v>
      </c>
      <c r="R424" s="46">
        <v>0</v>
      </c>
      <c r="S424" s="47">
        <v>432</v>
      </c>
      <c r="T424" s="44">
        <v>580</v>
      </c>
      <c r="U424" s="44">
        <v>500</v>
      </c>
      <c r="V424"/>
      <c r="W424"/>
    </row>
    <row r="425" spans="1:24" ht="13.15" customHeight="1" x14ac:dyDescent="0.25">
      <c r="A425" s="2">
        <v>2022</v>
      </c>
      <c r="B425" s="44" t="s">
        <v>835</v>
      </c>
      <c r="C425" s="2" t="s">
        <v>799</v>
      </c>
      <c r="D425" s="44" t="s">
        <v>836</v>
      </c>
      <c r="E425" s="44" t="s">
        <v>13</v>
      </c>
      <c r="F425" s="44" t="s">
        <v>14</v>
      </c>
      <c r="G425" s="9">
        <f>SUMIFS('Raw Data'!G$3:G$641,'Raw Data'!$B$3:$B$641,$B425,'Raw Data'!$D$3:$D$641,$E425)</f>
        <v>35000</v>
      </c>
      <c r="H425" s="9">
        <f>SUMIFS('Raw Data'!H$3:H$641,'Raw Data'!$B$3:$B$641,$B425,'Raw Data'!$D$3:$D$641,$E425)</f>
        <v>16322.89</v>
      </c>
      <c r="I425" s="9">
        <f>SUMIFS('Raw Data'!I$3:I$641,'Raw Data'!$B$3:$B$641,$B425,'Raw Data'!$D$3:$D$641,$E425)</f>
        <v>467.98</v>
      </c>
      <c r="J425" s="10">
        <f t="shared" si="24"/>
        <v>16790.87</v>
      </c>
      <c r="K425" s="11">
        <f t="shared" si="25"/>
        <v>18209.13</v>
      </c>
      <c r="L425" s="10">
        <f t="shared" si="26"/>
        <v>20416.666666666664</v>
      </c>
      <c r="M425" s="11">
        <f t="shared" si="27"/>
        <v>3625.7966666666653</v>
      </c>
      <c r="N425" s="43">
        <v>1</v>
      </c>
      <c r="O425" s="12">
        <v>1192</v>
      </c>
      <c r="P425" s="13">
        <v>800</v>
      </c>
      <c r="Q425" s="43">
        <v>10</v>
      </c>
      <c r="R425" s="43">
        <v>0</v>
      </c>
      <c r="S425" s="47">
        <v>432</v>
      </c>
      <c r="T425" s="44" t="s">
        <v>13</v>
      </c>
      <c r="U425" s="2">
        <v>600</v>
      </c>
      <c r="V425" s="69"/>
      <c r="W425"/>
    </row>
    <row r="426" spans="1:24" ht="13.15" customHeight="1" x14ac:dyDescent="0.25">
      <c r="A426" s="2">
        <v>2022</v>
      </c>
      <c r="B426" s="44" t="s">
        <v>835</v>
      </c>
      <c r="C426" s="2" t="s">
        <v>799</v>
      </c>
      <c r="D426" s="44" t="s">
        <v>836</v>
      </c>
      <c r="E426" s="44" t="s">
        <v>47</v>
      </c>
      <c r="F426" s="44" t="s">
        <v>48</v>
      </c>
      <c r="G426" s="9">
        <f>SUMIFS('Raw Data'!G$3:G$641,'Raw Data'!$B$3:$B$641,$B426,'Raw Data'!$D$3:$D$641,$E426)</f>
        <v>2000</v>
      </c>
      <c r="H426" s="9">
        <f>SUMIFS('Raw Data'!H$3:H$641,'Raw Data'!$B$3:$B$641,$B426,'Raw Data'!$D$3:$D$641,$E426)</f>
        <v>0</v>
      </c>
      <c r="I426" s="9">
        <f>SUMIFS('Raw Data'!I$3:I$641,'Raw Data'!$B$3:$B$641,$B426,'Raw Data'!$D$3:$D$641,$E426)</f>
        <v>0</v>
      </c>
      <c r="J426" s="10">
        <f t="shared" si="24"/>
        <v>0</v>
      </c>
      <c r="K426" s="11">
        <f t="shared" si="25"/>
        <v>2000</v>
      </c>
      <c r="L426" s="10">
        <f t="shared" si="26"/>
        <v>1166.6666666666665</v>
      </c>
      <c r="M426" s="11">
        <f t="shared" si="27"/>
        <v>1166.6666666666665</v>
      </c>
      <c r="N426" s="43">
        <v>1</v>
      </c>
      <c r="O426" s="12">
        <v>1192</v>
      </c>
      <c r="P426" s="13">
        <v>800</v>
      </c>
      <c r="Q426" s="43">
        <v>10</v>
      </c>
      <c r="R426" s="43">
        <v>0</v>
      </c>
      <c r="S426" s="13">
        <v>432</v>
      </c>
      <c r="T426" s="44">
        <v>650</v>
      </c>
      <c r="U426" s="2">
        <v>600</v>
      </c>
      <c r="W426"/>
    </row>
    <row r="427" spans="1:24" ht="13.15" customHeight="1" x14ac:dyDescent="0.25">
      <c r="A427" s="2">
        <v>2022</v>
      </c>
      <c r="B427" s="14" t="s">
        <v>167</v>
      </c>
      <c r="C427" s="2" t="s">
        <v>799</v>
      </c>
      <c r="D427" s="2" t="s">
        <v>168</v>
      </c>
      <c r="E427" s="2" t="s">
        <v>31</v>
      </c>
      <c r="F427" s="2" t="s">
        <v>32</v>
      </c>
      <c r="G427" s="9">
        <f>SUMIFS('Raw Data'!G$3:G$641,'Raw Data'!$B$3:$B$641,$B427,'Raw Data'!$D$3:$D$641,$E427)</f>
        <v>0</v>
      </c>
      <c r="H427" s="9">
        <f>SUMIFS('Raw Data'!H$3:H$641,'Raw Data'!$B$3:$B$641,$B427,'Raw Data'!$D$3:$D$641,$E427)</f>
        <v>0</v>
      </c>
      <c r="I427" s="9">
        <f>SUMIFS('Raw Data'!I$3:I$641,'Raw Data'!$B$3:$B$641,$B427,'Raw Data'!$D$3:$D$641,$E427)</f>
        <v>0</v>
      </c>
      <c r="J427" s="10">
        <f t="shared" si="24"/>
        <v>0</v>
      </c>
      <c r="K427" s="11">
        <f t="shared" si="25"/>
        <v>0</v>
      </c>
      <c r="L427" s="10">
        <f t="shared" si="26"/>
        <v>0</v>
      </c>
      <c r="M427" s="11">
        <f t="shared" si="27"/>
        <v>0</v>
      </c>
      <c r="N427" s="43">
        <v>1</v>
      </c>
      <c r="O427" s="12">
        <v>1192</v>
      </c>
      <c r="P427" s="13">
        <v>800</v>
      </c>
      <c r="Q427" s="43">
        <v>11</v>
      </c>
      <c r="R427" s="43">
        <v>0</v>
      </c>
      <c r="S427" s="13">
        <v>432</v>
      </c>
      <c r="T427" s="42" t="s">
        <v>31</v>
      </c>
      <c r="U427" s="2">
        <v>300</v>
      </c>
      <c r="V427" s="69"/>
      <c r="W427"/>
    </row>
    <row r="428" spans="1:24" ht="13.15" customHeight="1" x14ac:dyDescent="0.25">
      <c r="A428" s="2">
        <v>2022</v>
      </c>
      <c r="B428" s="14" t="s">
        <v>167</v>
      </c>
      <c r="C428" s="2" t="s">
        <v>799</v>
      </c>
      <c r="D428" s="2" t="s">
        <v>168</v>
      </c>
      <c r="E428" s="2" t="s">
        <v>57</v>
      </c>
      <c r="F428" s="2" t="s">
        <v>58</v>
      </c>
      <c r="G428" s="9">
        <f>SUMIFS('Raw Data'!G$3:G$641,'Raw Data'!$B$3:$B$641,$B428,'Raw Data'!$D$3:$D$641,$E428)</f>
        <v>0</v>
      </c>
      <c r="H428" s="9">
        <f>SUMIFS('Raw Data'!H$3:H$641,'Raw Data'!$B$3:$B$641,$B428,'Raw Data'!$D$3:$D$641,$E428)</f>
        <v>0</v>
      </c>
      <c r="I428" s="9">
        <f>SUMIFS('Raw Data'!I$3:I$641,'Raw Data'!$B$3:$B$641,$B428,'Raw Data'!$D$3:$D$641,$E428)</f>
        <v>0</v>
      </c>
      <c r="J428" s="10">
        <f t="shared" si="24"/>
        <v>0</v>
      </c>
      <c r="K428" s="11">
        <f t="shared" si="25"/>
        <v>0</v>
      </c>
      <c r="L428" s="10">
        <f t="shared" si="26"/>
        <v>0</v>
      </c>
      <c r="M428" s="11">
        <f t="shared" si="27"/>
        <v>0</v>
      </c>
      <c r="N428" s="43">
        <v>1</v>
      </c>
      <c r="O428" s="12">
        <v>1192</v>
      </c>
      <c r="P428" s="13">
        <v>800</v>
      </c>
      <c r="Q428" s="43">
        <v>11</v>
      </c>
      <c r="R428" s="43">
        <v>0</v>
      </c>
      <c r="S428" s="13">
        <v>432</v>
      </c>
      <c r="T428" s="42" t="s">
        <v>57</v>
      </c>
      <c r="U428" s="2">
        <v>500</v>
      </c>
      <c r="V428" s="15"/>
      <c r="W428"/>
    </row>
    <row r="429" spans="1:24" ht="13.15" customHeight="1" x14ac:dyDescent="0.25">
      <c r="A429" s="2">
        <v>2022</v>
      </c>
      <c r="B429" s="14" t="s">
        <v>167</v>
      </c>
      <c r="C429" s="2" t="s">
        <v>799</v>
      </c>
      <c r="D429" s="2" t="s">
        <v>168</v>
      </c>
      <c r="E429" s="2" t="s">
        <v>169</v>
      </c>
      <c r="F429" s="2" t="s">
        <v>170</v>
      </c>
      <c r="G429" s="9">
        <f>SUMIFS('Raw Data'!G$3:G$641,'Raw Data'!$B$3:$B$641,$B429,'Raw Data'!$D$3:$D$641,$E429)</f>
        <v>0</v>
      </c>
      <c r="H429" s="9">
        <f>SUMIFS('Raw Data'!H$3:H$641,'Raw Data'!$B$3:$B$641,$B429,'Raw Data'!$D$3:$D$641,$E429)</f>
        <v>0</v>
      </c>
      <c r="I429" s="9">
        <f>SUMIFS('Raw Data'!I$3:I$641,'Raw Data'!$B$3:$B$641,$B429,'Raw Data'!$D$3:$D$641,$E429)</f>
        <v>0</v>
      </c>
      <c r="J429" s="10">
        <f t="shared" si="24"/>
        <v>0</v>
      </c>
      <c r="K429" s="11">
        <f t="shared" si="25"/>
        <v>0</v>
      </c>
      <c r="L429" s="10">
        <f t="shared" si="26"/>
        <v>0</v>
      </c>
      <c r="M429" s="11">
        <f t="shared" si="27"/>
        <v>0</v>
      </c>
      <c r="N429" s="43">
        <v>1</v>
      </c>
      <c r="O429" s="12">
        <v>1192</v>
      </c>
      <c r="P429" s="13">
        <v>800</v>
      </c>
      <c r="Q429" s="43">
        <v>11</v>
      </c>
      <c r="R429" s="43">
        <v>0</v>
      </c>
      <c r="S429" s="13">
        <v>432</v>
      </c>
      <c r="T429" s="42" t="s">
        <v>169</v>
      </c>
      <c r="U429" s="2">
        <v>500</v>
      </c>
      <c r="V429"/>
      <c r="W429"/>
    </row>
    <row r="430" spans="1:24" ht="13.15" customHeight="1" x14ac:dyDescent="0.25">
      <c r="A430" s="2">
        <v>2022</v>
      </c>
      <c r="B430" s="14" t="s">
        <v>167</v>
      </c>
      <c r="C430" s="2" t="s">
        <v>799</v>
      </c>
      <c r="D430" s="2" t="s">
        <v>168</v>
      </c>
      <c r="E430" s="2" t="s">
        <v>13</v>
      </c>
      <c r="F430" s="2" t="s">
        <v>14</v>
      </c>
      <c r="G430" s="9">
        <f>SUMIFS('Raw Data'!G$3:G$641,'Raw Data'!$B$3:$B$641,$B430,'Raw Data'!$D$3:$D$641,$E430)</f>
        <v>0</v>
      </c>
      <c r="H430" s="9">
        <f>SUMIFS('Raw Data'!H$3:H$641,'Raw Data'!$B$3:$B$641,$B430,'Raw Data'!$D$3:$D$641,$E430)</f>
        <v>0</v>
      </c>
      <c r="I430" s="9">
        <f>SUMIFS('Raw Data'!I$3:I$641,'Raw Data'!$B$3:$B$641,$B430,'Raw Data'!$D$3:$D$641,$E430)</f>
        <v>0</v>
      </c>
      <c r="J430" s="10">
        <f t="shared" si="24"/>
        <v>0</v>
      </c>
      <c r="K430" s="11">
        <f t="shared" si="25"/>
        <v>0</v>
      </c>
      <c r="L430" s="10">
        <f t="shared" si="26"/>
        <v>0</v>
      </c>
      <c r="M430" s="11">
        <f t="shared" si="27"/>
        <v>0</v>
      </c>
      <c r="N430" s="43">
        <v>1</v>
      </c>
      <c r="O430" s="12">
        <v>1192</v>
      </c>
      <c r="P430" s="13">
        <v>800</v>
      </c>
      <c r="Q430" s="43">
        <v>11</v>
      </c>
      <c r="R430" s="43">
        <v>0</v>
      </c>
      <c r="S430" s="13">
        <v>432</v>
      </c>
      <c r="T430" s="42" t="s">
        <v>13</v>
      </c>
      <c r="U430" s="2">
        <v>600</v>
      </c>
      <c r="V430"/>
      <c r="W430"/>
    </row>
    <row r="431" spans="1:24" ht="13.15" customHeight="1" x14ac:dyDescent="0.25">
      <c r="A431" s="2">
        <v>2022</v>
      </c>
      <c r="B431" s="14" t="s">
        <v>167</v>
      </c>
      <c r="C431" s="2" t="s">
        <v>799</v>
      </c>
      <c r="D431" s="2" t="s">
        <v>168</v>
      </c>
      <c r="E431" s="2" t="s">
        <v>47</v>
      </c>
      <c r="F431" s="3" t="s">
        <v>48</v>
      </c>
      <c r="G431" s="9">
        <f>SUMIFS('Raw Data'!G$3:G$641,'Raw Data'!$B$3:$B$641,$B431,'Raw Data'!$D$3:$D$641,$E431)</f>
        <v>0</v>
      </c>
      <c r="H431" s="9">
        <f>SUMIFS('Raw Data'!H$3:H$641,'Raw Data'!$B$3:$B$641,$B431,'Raw Data'!$D$3:$D$641,$E431)</f>
        <v>0</v>
      </c>
      <c r="I431" s="9">
        <f>SUMIFS('Raw Data'!I$3:I$641,'Raw Data'!$B$3:$B$641,$B431,'Raw Data'!$D$3:$D$641,$E431)</f>
        <v>0</v>
      </c>
      <c r="J431" s="10">
        <f t="shared" si="24"/>
        <v>0</v>
      </c>
      <c r="K431" s="11">
        <f t="shared" si="25"/>
        <v>0</v>
      </c>
      <c r="L431" s="10">
        <f t="shared" si="26"/>
        <v>0</v>
      </c>
      <c r="M431" s="11">
        <f t="shared" si="27"/>
        <v>0</v>
      </c>
      <c r="N431" s="43">
        <v>1</v>
      </c>
      <c r="O431" s="12">
        <v>1192</v>
      </c>
      <c r="P431" s="13">
        <v>800</v>
      </c>
      <c r="Q431" s="43">
        <v>11</v>
      </c>
      <c r="R431" s="43">
        <v>0</v>
      </c>
      <c r="S431" s="13">
        <v>432</v>
      </c>
      <c r="T431" s="42" t="s">
        <v>47</v>
      </c>
      <c r="U431" s="2">
        <v>600</v>
      </c>
      <c r="W431"/>
    </row>
    <row r="432" spans="1:24" ht="13.15" customHeight="1" x14ac:dyDescent="0.25">
      <c r="A432" s="2">
        <v>2022</v>
      </c>
      <c r="B432" s="14" t="s">
        <v>171</v>
      </c>
      <c r="C432" s="2" t="s">
        <v>799</v>
      </c>
      <c r="D432" s="2" t="s">
        <v>172</v>
      </c>
      <c r="E432" s="2" t="s">
        <v>31</v>
      </c>
      <c r="F432" s="2" t="s">
        <v>32</v>
      </c>
      <c r="G432" s="9">
        <f>SUMIFS('Raw Data'!G$3:G$641,'Raw Data'!$B$3:$B$641,$B432,'Raw Data'!$D$3:$D$641,$E432)</f>
        <v>0</v>
      </c>
      <c r="H432" s="9">
        <f>SUMIFS('Raw Data'!H$3:H$641,'Raw Data'!$B$3:$B$641,$B432,'Raw Data'!$D$3:$D$641,$E432)</f>
        <v>0</v>
      </c>
      <c r="I432" s="9">
        <f>SUMIFS('Raw Data'!I$3:I$641,'Raw Data'!$B$3:$B$641,$B432,'Raw Data'!$D$3:$D$641,$E432)</f>
        <v>0</v>
      </c>
      <c r="J432" s="10">
        <f t="shared" si="24"/>
        <v>0</v>
      </c>
      <c r="K432" s="11">
        <f t="shared" si="25"/>
        <v>0</v>
      </c>
      <c r="L432" s="10">
        <f t="shared" si="26"/>
        <v>0</v>
      </c>
      <c r="M432" s="11">
        <f t="shared" si="27"/>
        <v>0</v>
      </c>
      <c r="N432" s="43">
        <v>1</v>
      </c>
      <c r="O432" s="12">
        <v>1192</v>
      </c>
      <c r="P432" s="13">
        <v>800</v>
      </c>
      <c r="Q432" s="43">
        <v>21</v>
      </c>
      <c r="R432" s="43">
        <v>0</v>
      </c>
      <c r="S432" s="13">
        <v>432</v>
      </c>
      <c r="T432" s="42" t="s">
        <v>31</v>
      </c>
      <c r="U432" s="2">
        <v>300</v>
      </c>
      <c r="W432"/>
    </row>
    <row r="433" spans="1:24" ht="13.15" customHeight="1" x14ac:dyDescent="0.25">
      <c r="A433" s="2">
        <v>2022</v>
      </c>
      <c r="B433" s="14" t="s">
        <v>171</v>
      </c>
      <c r="C433" s="2" t="s">
        <v>799</v>
      </c>
      <c r="D433" s="2" t="s">
        <v>786</v>
      </c>
      <c r="E433" s="2" t="s">
        <v>57</v>
      </c>
      <c r="F433" s="2" t="s">
        <v>58</v>
      </c>
      <c r="G433" s="9">
        <f>SUMIFS('Raw Data'!G$3:G$641,'Raw Data'!$B$3:$B$641,$B433,'Raw Data'!$D$3:$D$641,$E433)</f>
        <v>0</v>
      </c>
      <c r="H433" s="9">
        <f>SUMIFS('Raw Data'!H$3:H$641,'Raw Data'!$B$3:$B$641,$B433,'Raw Data'!$D$3:$D$641,$E433)</f>
        <v>0</v>
      </c>
      <c r="I433" s="9">
        <f>SUMIFS('Raw Data'!I$3:I$641,'Raw Data'!$B$3:$B$641,$B433,'Raw Data'!$D$3:$D$641,$E433)</f>
        <v>0</v>
      </c>
      <c r="J433" s="10">
        <f t="shared" si="24"/>
        <v>0</v>
      </c>
      <c r="K433" s="11">
        <f t="shared" si="25"/>
        <v>0</v>
      </c>
      <c r="L433" s="10">
        <f t="shared" si="26"/>
        <v>0</v>
      </c>
      <c r="M433" s="11">
        <f t="shared" si="27"/>
        <v>0</v>
      </c>
      <c r="N433" s="43">
        <v>1</v>
      </c>
      <c r="O433" s="12">
        <v>1192</v>
      </c>
      <c r="P433" s="13">
        <v>800</v>
      </c>
      <c r="Q433" s="43">
        <v>21</v>
      </c>
      <c r="R433" s="43">
        <v>0</v>
      </c>
      <c r="S433" s="13">
        <v>432</v>
      </c>
      <c r="T433" s="42" t="s">
        <v>57</v>
      </c>
      <c r="U433" s="2">
        <v>500</v>
      </c>
      <c r="V433" s="15"/>
      <c r="W433"/>
    </row>
    <row r="434" spans="1:24" ht="13.15" customHeight="1" x14ac:dyDescent="0.25">
      <c r="A434" s="2">
        <v>2022</v>
      </c>
      <c r="B434" s="14" t="s">
        <v>171</v>
      </c>
      <c r="C434" s="2" t="s">
        <v>799</v>
      </c>
      <c r="D434" s="2" t="s">
        <v>172</v>
      </c>
      <c r="E434" s="2" t="s">
        <v>169</v>
      </c>
      <c r="F434" s="2" t="s">
        <v>170</v>
      </c>
      <c r="G434" s="9">
        <f>SUMIFS('Raw Data'!G$3:G$641,'Raw Data'!$B$3:$B$641,$B434,'Raw Data'!$D$3:$D$641,$E434)</f>
        <v>0</v>
      </c>
      <c r="H434" s="9">
        <f>SUMIFS('Raw Data'!H$3:H$641,'Raw Data'!$B$3:$B$641,$B434,'Raw Data'!$D$3:$D$641,$E434)</f>
        <v>0</v>
      </c>
      <c r="I434" s="9">
        <f>SUMIFS('Raw Data'!I$3:I$641,'Raw Data'!$B$3:$B$641,$B434,'Raw Data'!$D$3:$D$641,$E434)</f>
        <v>0</v>
      </c>
      <c r="J434" s="10">
        <f t="shared" si="24"/>
        <v>0</v>
      </c>
      <c r="K434" s="11">
        <f t="shared" si="25"/>
        <v>0</v>
      </c>
      <c r="L434" s="10">
        <f t="shared" si="26"/>
        <v>0</v>
      </c>
      <c r="M434" s="11">
        <f t="shared" si="27"/>
        <v>0</v>
      </c>
      <c r="N434" s="43">
        <v>1</v>
      </c>
      <c r="O434" s="12">
        <v>1192</v>
      </c>
      <c r="P434" s="13">
        <v>800</v>
      </c>
      <c r="Q434" s="43">
        <v>21</v>
      </c>
      <c r="R434" s="43">
        <v>0</v>
      </c>
      <c r="S434" s="13">
        <v>432</v>
      </c>
      <c r="T434" s="42" t="s">
        <v>169</v>
      </c>
      <c r="U434" s="2">
        <v>500</v>
      </c>
      <c r="V434"/>
      <c r="W434"/>
    </row>
    <row r="435" spans="1:24" s="69" customFormat="1" ht="13.35" customHeight="1" x14ac:dyDescent="0.25">
      <c r="A435" s="2">
        <v>2022</v>
      </c>
      <c r="B435" s="14" t="s">
        <v>171</v>
      </c>
      <c r="C435" s="2" t="s">
        <v>799</v>
      </c>
      <c r="D435" s="2" t="s">
        <v>172</v>
      </c>
      <c r="E435" s="2" t="s">
        <v>13</v>
      </c>
      <c r="F435" s="2" t="s">
        <v>14</v>
      </c>
      <c r="G435" s="9">
        <f>SUMIFS('Raw Data'!G$3:G$641,'Raw Data'!$B$3:$B$641,$B435,'Raw Data'!$D$3:$D$641,$E435)</f>
        <v>0</v>
      </c>
      <c r="H435" s="9">
        <f>SUMIFS('Raw Data'!H$3:H$641,'Raw Data'!$B$3:$B$641,$B435,'Raw Data'!$D$3:$D$641,$E435)</f>
        <v>0</v>
      </c>
      <c r="I435" s="9">
        <f>SUMIFS('Raw Data'!I$3:I$641,'Raw Data'!$B$3:$B$641,$B435,'Raw Data'!$D$3:$D$641,$E435)</f>
        <v>0</v>
      </c>
      <c r="J435" s="10">
        <f t="shared" si="24"/>
        <v>0</v>
      </c>
      <c r="K435" s="11">
        <f t="shared" si="25"/>
        <v>0</v>
      </c>
      <c r="L435" s="10">
        <f t="shared" si="26"/>
        <v>0</v>
      </c>
      <c r="M435" s="11">
        <f t="shared" si="27"/>
        <v>0</v>
      </c>
      <c r="N435" s="43">
        <v>1</v>
      </c>
      <c r="O435" s="12">
        <v>1192</v>
      </c>
      <c r="P435" s="13">
        <v>800</v>
      </c>
      <c r="Q435" s="43">
        <v>21</v>
      </c>
      <c r="R435" s="43">
        <v>0</v>
      </c>
      <c r="S435" s="13">
        <v>432</v>
      </c>
      <c r="T435" s="42" t="s">
        <v>13</v>
      </c>
      <c r="U435" s="2">
        <v>600</v>
      </c>
    </row>
    <row r="436" spans="1:24" ht="13.15" customHeight="1" x14ac:dyDescent="0.25">
      <c r="A436" s="2">
        <v>2022</v>
      </c>
      <c r="B436" s="44" t="s">
        <v>171</v>
      </c>
      <c r="C436" s="2" t="s">
        <v>799</v>
      </c>
      <c r="D436" s="44" t="s">
        <v>172</v>
      </c>
      <c r="E436" s="44" t="s">
        <v>47</v>
      </c>
      <c r="F436" s="44" t="s">
        <v>48</v>
      </c>
      <c r="G436" s="9">
        <f>SUMIFS('Raw Data'!G$3:G$641,'Raw Data'!$B$3:$B$641,$B436,'Raw Data'!$D$3:$D$641,$E436)</f>
        <v>0</v>
      </c>
      <c r="H436" s="9">
        <f>SUMIFS('Raw Data'!H$3:H$641,'Raw Data'!$B$3:$B$641,$B436,'Raw Data'!$D$3:$D$641,$E436)</f>
        <v>0</v>
      </c>
      <c r="I436" s="9">
        <f>SUMIFS('Raw Data'!I$3:I$641,'Raw Data'!$B$3:$B$641,$B436,'Raw Data'!$D$3:$D$641,$E436)</f>
        <v>0</v>
      </c>
      <c r="J436" s="10">
        <f t="shared" si="24"/>
        <v>0</v>
      </c>
      <c r="K436" s="11">
        <f t="shared" si="25"/>
        <v>0</v>
      </c>
      <c r="L436" s="10">
        <f t="shared" si="26"/>
        <v>0</v>
      </c>
      <c r="M436" s="11">
        <f t="shared" si="27"/>
        <v>0</v>
      </c>
      <c r="N436" s="43">
        <v>1</v>
      </c>
      <c r="O436" s="12">
        <v>1192</v>
      </c>
      <c r="P436" s="13">
        <v>800</v>
      </c>
      <c r="Q436" s="43">
        <v>21</v>
      </c>
      <c r="R436" s="43">
        <v>0</v>
      </c>
      <c r="S436" s="13">
        <v>432</v>
      </c>
      <c r="T436" s="42">
        <v>650</v>
      </c>
      <c r="U436" s="2">
        <v>600</v>
      </c>
      <c r="V436"/>
      <c r="W436"/>
    </row>
    <row r="437" spans="1:24" ht="13.15" customHeight="1" x14ac:dyDescent="0.25">
      <c r="A437" s="2">
        <v>2022</v>
      </c>
      <c r="B437" s="14" t="s">
        <v>173</v>
      </c>
      <c r="C437" s="2" t="s">
        <v>799</v>
      </c>
      <c r="D437" s="2" t="s">
        <v>168</v>
      </c>
      <c r="E437" s="2" t="s">
        <v>31</v>
      </c>
      <c r="F437" s="2" t="s">
        <v>32</v>
      </c>
      <c r="G437" s="9">
        <f>SUMIFS('Raw Data'!G$3:G$641,'Raw Data'!$B$3:$B$641,$B437,'Raw Data'!$D$3:$D$641,$E437)</f>
        <v>0</v>
      </c>
      <c r="H437" s="9">
        <f>SUMIFS('Raw Data'!H$3:H$641,'Raw Data'!$B$3:$B$641,$B437,'Raw Data'!$D$3:$D$641,$E437)</f>
        <v>0</v>
      </c>
      <c r="I437" s="9">
        <f>SUMIFS('Raw Data'!I$3:I$641,'Raw Data'!$B$3:$B$641,$B437,'Raw Data'!$D$3:$D$641,$E437)</f>
        <v>0</v>
      </c>
      <c r="J437" s="10">
        <f t="shared" si="24"/>
        <v>0</v>
      </c>
      <c r="K437" s="11">
        <f t="shared" si="25"/>
        <v>0</v>
      </c>
      <c r="L437" s="10">
        <f t="shared" si="26"/>
        <v>0</v>
      </c>
      <c r="M437" s="11">
        <f t="shared" si="27"/>
        <v>0</v>
      </c>
      <c r="N437" s="43">
        <v>1</v>
      </c>
      <c r="O437" s="12">
        <v>1192</v>
      </c>
      <c r="P437" s="13">
        <v>810</v>
      </c>
      <c r="Q437" s="43">
        <v>11</v>
      </c>
      <c r="R437" s="43">
        <v>0</v>
      </c>
      <c r="S437" s="13">
        <v>432</v>
      </c>
      <c r="T437" s="42" t="s">
        <v>31</v>
      </c>
      <c r="U437" s="2">
        <v>300</v>
      </c>
      <c r="W437"/>
    </row>
    <row r="438" spans="1:24" ht="13.15" customHeight="1" x14ac:dyDescent="0.25">
      <c r="A438" s="2">
        <v>2022</v>
      </c>
      <c r="B438" s="14" t="s">
        <v>173</v>
      </c>
      <c r="C438" s="2" t="s">
        <v>799</v>
      </c>
      <c r="D438" s="2" t="s">
        <v>168</v>
      </c>
      <c r="E438" s="2" t="s">
        <v>57</v>
      </c>
      <c r="F438" s="2" t="s">
        <v>58</v>
      </c>
      <c r="G438" s="9">
        <f>SUMIFS('Raw Data'!G$3:G$641,'Raw Data'!$B$3:$B$641,$B438,'Raw Data'!$D$3:$D$641,$E438)</f>
        <v>0</v>
      </c>
      <c r="H438" s="9">
        <f>SUMIFS('Raw Data'!H$3:H$641,'Raw Data'!$B$3:$B$641,$B438,'Raw Data'!$D$3:$D$641,$E438)</f>
        <v>0</v>
      </c>
      <c r="I438" s="9">
        <f>SUMIFS('Raw Data'!I$3:I$641,'Raw Data'!$B$3:$B$641,$B438,'Raw Data'!$D$3:$D$641,$E438)</f>
        <v>0</v>
      </c>
      <c r="J438" s="10">
        <f t="shared" si="24"/>
        <v>0</v>
      </c>
      <c r="K438" s="11">
        <f t="shared" si="25"/>
        <v>0</v>
      </c>
      <c r="L438" s="10">
        <f t="shared" si="26"/>
        <v>0</v>
      </c>
      <c r="M438" s="11">
        <f t="shared" si="27"/>
        <v>0</v>
      </c>
      <c r="N438" s="43">
        <v>1</v>
      </c>
      <c r="O438" s="12">
        <v>1192</v>
      </c>
      <c r="P438" s="13">
        <v>810</v>
      </c>
      <c r="Q438" s="43">
        <v>11</v>
      </c>
      <c r="R438" s="43">
        <v>0</v>
      </c>
      <c r="S438" s="13">
        <v>432</v>
      </c>
      <c r="T438" s="42" t="s">
        <v>57</v>
      </c>
      <c r="U438" s="2">
        <v>500</v>
      </c>
      <c r="W438"/>
    </row>
    <row r="439" spans="1:24" ht="13.15" customHeight="1" x14ac:dyDescent="0.25">
      <c r="A439" s="2">
        <v>2022</v>
      </c>
      <c r="B439" s="14" t="s">
        <v>173</v>
      </c>
      <c r="C439" s="2" t="s">
        <v>799</v>
      </c>
      <c r="D439" s="2" t="s">
        <v>168</v>
      </c>
      <c r="E439" s="2" t="s">
        <v>169</v>
      </c>
      <c r="F439" s="2" t="s">
        <v>170</v>
      </c>
      <c r="G439" s="9">
        <f>SUMIFS('Raw Data'!G$3:G$641,'Raw Data'!$B$3:$B$641,$B439,'Raw Data'!$D$3:$D$641,$E439)</f>
        <v>0</v>
      </c>
      <c r="H439" s="9">
        <f>SUMIFS('Raw Data'!H$3:H$641,'Raw Data'!$B$3:$B$641,$B439,'Raw Data'!$D$3:$D$641,$E439)</f>
        <v>0</v>
      </c>
      <c r="I439" s="9">
        <f>SUMIFS('Raw Data'!I$3:I$641,'Raw Data'!$B$3:$B$641,$B439,'Raw Data'!$D$3:$D$641,$E439)</f>
        <v>0</v>
      </c>
      <c r="J439" s="10">
        <f t="shared" si="24"/>
        <v>0</v>
      </c>
      <c r="K439" s="11">
        <f t="shared" si="25"/>
        <v>0</v>
      </c>
      <c r="L439" s="10">
        <f t="shared" si="26"/>
        <v>0</v>
      </c>
      <c r="M439" s="11">
        <f t="shared" si="27"/>
        <v>0</v>
      </c>
      <c r="N439" s="43">
        <v>1</v>
      </c>
      <c r="O439" s="12">
        <v>1192</v>
      </c>
      <c r="P439" s="13">
        <v>810</v>
      </c>
      <c r="Q439" s="43">
        <v>11</v>
      </c>
      <c r="R439" s="43">
        <v>0</v>
      </c>
      <c r="S439" s="13">
        <v>432</v>
      </c>
      <c r="T439" s="42" t="s">
        <v>169</v>
      </c>
      <c r="U439" s="2">
        <v>500</v>
      </c>
      <c r="V439" s="15"/>
      <c r="W439"/>
    </row>
    <row r="440" spans="1:24" ht="13.15" customHeight="1" x14ac:dyDescent="0.25">
      <c r="A440" s="2">
        <v>2022</v>
      </c>
      <c r="B440" s="14" t="s">
        <v>173</v>
      </c>
      <c r="C440" s="2" t="s">
        <v>799</v>
      </c>
      <c r="D440" s="2" t="s">
        <v>168</v>
      </c>
      <c r="E440" s="2" t="s">
        <v>13</v>
      </c>
      <c r="F440" s="2" t="s">
        <v>14</v>
      </c>
      <c r="G440" s="9">
        <f>SUMIFS('Raw Data'!G$3:G$641,'Raw Data'!$B$3:$B$641,$B440,'Raw Data'!$D$3:$D$641,$E440)</f>
        <v>0</v>
      </c>
      <c r="H440" s="9">
        <f>SUMIFS('Raw Data'!H$3:H$641,'Raw Data'!$B$3:$B$641,$B440,'Raw Data'!$D$3:$D$641,$E440)</f>
        <v>0</v>
      </c>
      <c r="I440" s="9">
        <f>SUMIFS('Raw Data'!I$3:I$641,'Raw Data'!$B$3:$B$641,$B440,'Raw Data'!$D$3:$D$641,$E440)</f>
        <v>0</v>
      </c>
      <c r="J440" s="10">
        <f t="shared" si="24"/>
        <v>0</v>
      </c>
      <c r="K440" s="11">
        <f t="shared" si="25"/>
        <v>0</v>
      </c>
      <c r="L440" s="10">
        <f t="shared" si="26"/>
        <v>0</v>
      </c>
      <c r="M440" s="11">
        <f t="shared" si="27"/>
        <v>0</v>
      </c>
      <c r="N440" s="43">
        <v>1</v>
      </c>
      <c r="O440" s="12">
        <v>1192</v>
      </c>
      <c r="P440" s="13">
        <v>810</v>
      </c>
      <c r="Q440" s="43">
        <v>11</v>
      </c>
      <c r="R440" s="43">
        <v>0</v>
      </c>
      <c r="S440" s="13">
        <v>432</v>
      </c>
      <c r="T440" s="42" t="s">
        <v>13</v>
      </c>
      <c r="U440" s="2">
        <v>600</v>
      </c>
      <c r="V440"/>
      <c r="W440"/>
    </row>
    <row r="441" spans="1:24" customFormat="1" ht="13.35" customHeight="1" x14ac:dyDescent="0.25">
      <c r="A441" s="2">
        <v>2022</v>
      </c>
      <c r="B441" s="14" t="s">
        <v>173</v>
      </c>
      <c r="C441" s="2" t="s">
        <v>799</v>
      </c>
      <c r="D441" s="2" t="s">
        <v>168</v>
      </c>
      <c r="E441" s="2" t="s">
        <v>47</v>
      </c>
      <c r="F441" s="3" t="s">
        <v>48</v>
      </c>
      <c r="G441" s="9">
        <f>SUMIFS('Raw Data'!G$3:G$641,'Raw Data'!$B$3:$B$641,$B441,'Raw Data'!$D$3:$D$641,$E441)</f>
        <v>0</v>
      </c>
      <c r="H441" s="9">
        <f>SUMIFS('Raw Data'!H$3:H$641,'Raw Data'!$B$3:$B$641,$B441,'Raw Data'!$D$3:$D$641,$E441)</f>
        <v>0</v>
      </c>
      <c r="I441" s="9">
        <f>SUMIFS('Raw Data'!I$3:I$641,'Raw Data'!$B$3:$B$641,$B441,'Raw Data'!$D$3:$D$641,$E441)</f>
        <v>0</v>
      </c>
      <c r="J441" s="10">
        <f t="shared" si="24"/>
        <v>0</v>
      </c>
      <c r="K441" s="11">
        <f t="shared" si="25"/>
        <v>0</v>
      </c>
      <c r="L441" s="10">
        <f t="shared" si="26"/>
        <v>0</v>
      </c>
      <c r="M441" s="11">
        <f t="shared" si="27"/>
        <v>0</v>
      </c>
      <c r="N441" s="43">
        <v>1</v>
      </c>
      <c r="O441" s="12">
        <v>1192</v>
      </c>
      <c r="P441" s="13">
        <v>810</v>
      </c>
      <c r="Q441" s="43">
        <v>11</v>
      </c>
      <c r="R441" s="43">
        <v>0</v>
      </c>
      <c r="S441" s="13">
        <v>432</v>
      </c>
      <c r="T441" s="42" t="s">
        <v>47</v>
      </c>
      <c r="U441" s="2">
        <v>600</v>
      </c>
      <c r="X441" s="6"/>
    </row>
    <row r="442" spans="1:24" ht="13.15" customHeight="1" x14ac:dyDescent="0.25">
      <c r="A442" s="2">
        <v>2022</v>
      </c>
      <c r="B442" s="14" t="s">
        <v>174</v>
      </c>
      <c r="C442" s="2" t="s">
        <v>799</v>
      </c>
      <c r="D442" s="2" t="s">
        <v>172</v>
      </c>
      <c r="E442" s="2" t="s">
        <v>31</v>
      </c>
      <c r="F442" s="2" t="s">
        <v>32</v>
      </c>
      <c r="G442" s="9">
        <f>SUMIFS('Raw Data'!G$3:G$641,'Raw Data'!$B$3:$B$641,$B442,'Raw Data'!$D$3:$D$641,$E442)</f>
        <v>0</v>
      </c>
      <c r="H442" s="9">
        <f>SUMIFS('Raw Data'!H$3:H$641,'Raw Data'!$B$3:$B$641,$B442,'Raw Data'!$D$3:$D$641,$E442)</f>
        <v>0</v>
      </c>
      <c r="I442" s="9">
        <f>SUMIFS('Raw Data'!I$3:I$641,'Raw Data'!$B$3:$B$641,$B442,'Raw Data'!$D$3:$D$641,$E442)</f>
        <v>0</v>
      </c>
      <c r="J442" s="10">
        <f t="shared" si="24"/>
        <v>0</v>
      </c>
      <c r="K442" s="11">
        <f t="shared" si="25"/>
        <v>0</v>
      </c>
      <c r="L442" s="10">
        <f t="shared" si="26"/>
        <v>0</v>
      </c>
      <c r="M442" s="11">
        <f t="shared" si="27"/>
        <v>0</v>
      </c>
      <c r="N442" s="43">
        <v>1</v>
      </c>
      <c r="O442" s="12">
        <v>1192</v>
      </c>
      <c r="P442" s="13">
        <v>810</v>
      </c>
      <c r="Q442" s="43">
        <v>21</v>
      </c>
      <c r="R442" s="43">
        <v>0</v>
      </c>
      <c r="S442" s="13">
        <v>432</v>
      </c>
      <c r="T442" s="42" t="s">
        <v>31</v>
      </c>
      <c r="U442" s="2">
        <v>300</v>
      </c>
      <c r="W442"/>
    </row>
    <row r="443" spans="1:24" ht="13.15" customHeight="1" x14ac:dyDescent="0.25">
      <c r="A443" s="2">
        <v>2022</v>
      </c>
      <c r="B443" s="14" t="s">
        <v>174</v>
      </c>
      <c r="C443" s="2" t="s">
        <v>799</v>
      </c>
      <c r="D443" s="2" t="s">
        <v>172</v>
      </c>
      <c r="E443" s="2" t="s">
        <v>57</v>
      </c>
      <c r="F443" s="2" t="s">
        <v>58</v>
      </c>
      <c r="G443" s="9">
        <f>SUMIFS('Raw Data'!G$3:G$641,'Raw Data'!$B$3:$B$641,$B443,'Raw Data'!$D$3:$D$641,$E443)</f>
        <v>0</v>
      </c>
      <c r="H443" s="9">
        <f>SUMIFS('Raw Data'!H$3:H$641,'Raw Data'!$B$3:$B$641,$B443,'Raw Data'!$D$3:$D$641,$E443)</f>
        <v>0</v>
      </c>
      <c r="I443" s="9">
        <f>SUMIFS('Raw Data'!I$3:I$641,'Raw Data'!$B$3:$B$641,$B443,'Raw Data'!$D$3:$D$641,$E443)</f>
        <v>0</v>
      </c>
      <c r="J443" s="10">
        <f t="shared" si="24"/>
        <v>0</v>
      </c>
      <c r="K443" s="11">
        <f t="shared" si="25"/>
        <v>0</v>
      </c>
      <c r="L443" s="10">
        <f t="shared" si="26"/>
        <v>0</v>
      </c>
      <c r="M443" s="11">
        <f t="shared" si="27"/>
        <v>0</v>
      </c>
      <c r="N443" s="43">
        <v>1</v>
      </c>
      <c r="O443" s="12">
        <v>1192</v>
      </c>
      <c r="P443" s="13">
        <v>810</v>
      </c>
      <c r="Q443" s="43">
        <v>21</v>
      </c>
      <c r="R443" s="43">
        <v>0</v>
      </c>
      <c r="S443" s="13">
        <v>432</v>
      </c>
      <c r="T443" s="42" t="s">
        <v>57</v>
      </c>
      <c r="U443" s="2">
        <v>500</v>
      </c>
      <c r="W443"/>
    </row>
    <row r="444" spans="1:24" ht="13.15" customHeight="1" x14ac:dyDescent="0.25">
      <c r="A444" s="2">
        <v>2022</v>
      </c>
      <c r="B444" s="14" t="s">
        <v>174</v>
      </c>
      <c r="C444" s="2" t="s">
        <v>799</v>
      </c>
      <c r="D444" s="2" t="s">
        <v>172</v>
      </c>
      <c r="E444" s="2" t="s">
        <v>169</v>
      </c>
      <c r="F444" s="2" t="s">
        <v>170</v>
      </c>
      <c r="G444" s="9">
        <f>SUMIFS('Raw Data'!G$3:G$641,'Raw Data'!$B$3:$B$641,$B444,'Raw Data'!$D$3:$D$641,$E444)</f>
        <v>0</v>
      </c>
      <c r="H444" s="9">
        <f>SUMIFS('Raw Data'!H$3:H$641,'Raw Data'!$B$3:$B$641,$B444,'Raw Data'!$D$3:$D$641,$E444)</f>
        <v>406.12</v>
      </c>
      <c r="I444" s="9">
        <f>SUMIFS('Raw Data'!I$3:I$641,'Raw Data'!$B$3:$B$641,$B444,'Raw Data'!$D$3:$D$641,$E444)</f>
        <v>0</v>
      </c>
      <c r="J444" s="10">
        <f t="shared" si="24"/>
        <v>406.12</v>
      </c>
      <c r="K444" s="11">
        <f t="shared" si="25"/>
        <v>-406.12</v>
      </c>
      <c r="L444" s="10">
        <f t="shared" si="26"/>
        <v>0</v>
      </c>
      <c r="M444" s="11">
        <f t="shared" si="27"/>
        <v>-406.12</v>
      </c>
      <c r="N444" s="43">
        <v>1</v>
      </c>
      <c r="O444" s="12">
        <v>1192</v>
      </c>
      <c r="P444" s="13">
        <v>810</v>
      </c>
      <c r="Q444" s="43">
        <v>21</v>
      </c>
      <c r="R444" s="43">
        <v>0</v>
      </c>
      <c r="S444" s="13">
        <v>432</v>
      </c>
      <c r="T444" s="42" t="s">
        <v>169</v>
      </c>
      <c r="U444" s="2">
        <v>500</v>
      </c>
      <c r="V444" s="15"/>
      <c r="W444"/>
    </row>
    <row r="445" spans="1:24" ht="13.15" customHeight="1" x14ac:dyDescent="0.25">
      <c r="A445" s="2">
        <v>2022</v>
      </c>
      <c r="B445" s="44" t="s">
        <v>174</v>
      </c>
      <c r="C445" s="2" t="s">
        <v>799</v>
      </c>
      <c r="D445" s="44" t="s">
        <v>172</v>
      </c>
      <c r="E445" s="44" t="s">
        <v>19</v>
      </c>
      <c r="F445" s="44" t="s">
        <v>20</v>
      </c>
      <c r="G445" s="9">
        <f>SUMIFS('Raw Data'!G$3:G$641,'Raw Data'!$B$3:$B$641,$B445,'Raw Data'!$D$3:$D$641,$E445)</f>
        <v>1400</v>
      </c>
      <c r="H445" s="9">
        <f>SUMIFS('Raw Data'!H$3:H$641,'Raw Data'!$B$3:$B$641,$B445,'Raw Data'!$D$3:$D$641,$E445)</f>
        <v>0</v>
      </c>
      <c r="I445" s="9">
        <f>SUMIFS('Raw Data'!I$3:I$641,'Raw Data'!$B$3:$B$641,$B445,'Raw Data'!$D$3:$D$641,$E445)</f>
        <v>0</v>
      </c>
      <c r="J445" s="10">
        <f t="shared" si="24"/>
        <v>0</v>
      </c>
      <c r="K445" s="11">
        <f t="shared" si="25"/>
        <v>1400</v>
      </c>
      <c r="L445" s="10">
        <f t="shared" si="26"/>
        <v>816.66666666666674</v>
      </c>
      <c r="M445" s="11">
        <f t="shared" si="27"/>
        <v>816.66666666666674</v>
      </c>
      <c r="N445" s="46">
        <v>1</v>
      </c>
      <c r="O445" s="2">
        <v>1192</v>
      </c>
      <c r="P445" s="47">
        <v>810</v>
      </c>
      <c r="Q445" s="46">
        <v>21</v>
      </c>
      <c r="R445" s="46">
        <v>0</v>
      </c>
      <c r="S445" s="47">
        <v>432</v>
      </c>
      <c r="T445" s="44">
        <v>580</v>
      </c>
      <c r="U445" s="44">
        <v>500</v>
      </c>
      <c r="V445"/>
      <c r="W445"/>
    </row>
    <row r="446" spans="1:24" customFormat="1" ht="13.35" customHeight="1" x14ac:dyDescent="0.25">
      <c r="A446" s="2">
        <v>2022</v>
      </c>
      <c r="B446" s="14" t="s">
        <v>174</v>
      </c>
      <c r="C446" s="2" t="s">
        <v>799</v>
      </c>
      <c r="D446" s="2" t="s">
        <v>172</v>
      </c>
      <c r="E446" s="2" t="s">
        <v>13</v>
      </c>
      <c r="F446" s="2" t="s">
        <v>14</v>
      </c>
      <c r="G446" s="9">
        <f>SUMIFS('Raw Data'!G$3:G$641,'Raw Data'!$B$3:$B$641,$B446,'Raw Data'!$D$3:$D$641,$E446)</f>
        <v>3250</v>
      </c>
      <c r="H446" s="9">
        <f>SUMIFS('Raw Data'!H$3:H$641,'Raw Data'!$B$3:$B$641,$B446,'Raw Data'!$D$3:$D$641,$E446)</f>
        <v>3271.52</v>
      </c>
      <c r="I446" s="9">
        <f>SUMIFS('Raw Data'!I$3:I$641,'Raw Data'!$B$3:$B$641,$B446,'Raw Data'!$D$3:$D$641,$E446)</f>
        <v>468.57</v>
      </c>
      <c r="J446" s="10">
        <f t="shared" si="24"/>
        <v>3740.09</v>
      </c>
      <c r="K446" s="11">
        <f t="shared" si="25"/>
        <v>-490.09000000000015</v>
      </c>
      <c r="L446" s="10">
        <f t="shared" si="26"/>
        <v>1895.8333333333333</v>
      </c>
      <c r="M446" s="11">
        <f t="shared" si="27"/>
        <v>-1844.2566666666669</v>
      </c>
      <c r="N446" s="43">
        <v>1</v>
      </c>
      <c r="O446" s="12">
        <v>1192</v>
      </c>
      <c r="P446" s="13">
        <v>810</v>
      </c>
      <c r="Q446" s="43">
        <v>21</v>
      </c>
      <c r="R446" s="43">
        <v>0</v>
      </c>
      <c r="S446" s="13">
        <v>432</v>
      </c>
      <c r="T446" s="42" t="s">
        <v>13</v>
      </c>
      <c r="U446" s="2">
        <v>600</v>
      </c>
      <c r="X446" s="6"/>
    </row>
    <row r="447" spans="1:24" ht="13.15" customHeight="1" x14ac:dyDescent="0.25">
      <c r="A447" s="2">
        <v>2022</v>
      </c>
      <c r="B447" s="44" t="s">
        <v>887</v>
      </c>
      <c r="C447" s="44" t="s">
        <v>799</v>
      </c>
      <c r="D447" s="44" t="s">
        <v>888</v>
      </c>
      <c r="E447" s="44" t="s">
        <v>19</v>
      </c>
      <c r="F447" s="44" t="s">
        <v>20</v>
      </c>
      <c r="G447" s="9">
        <f>SUMIFS('Raw Data'!G$3:G$641,'Raw Data'!$B$3:$B$641,$B447,'Raw Data'!$D$3:$D$641,$E447)</f>
        <v>3677.1</v>
      </c>
      <c r="H447" s="9">
        <f>SUMIFS('Raw Data'!H$3:H$641,'Raw Data'!$B$3:$B$641,$B447,'Raw Data'!$D$3:$D$641,$E447)</f>
        <v>187.65</v>
      </c>
      <c r="I447" s="9">
        <f>SUMIFS('Raw Data'!I$3:I$641,'Raw Data'!$B$3:$B$641,$B447,'Raw Data'!$D$3:$D$641,$E447)</f>
        <v>0</v>
      </c>
      <c r="J447" s="10">
        <f t="shared" si="24"/>
        <v>187.65</v>
      </c>
      <c r="K447" s="11">
        <f t="shared" si="25"/>
        <v>3489.45</v>
      </c>
      <c r="L447" s="10">
        <f t="shared" si="26"/>
        <v>2144.9749999999999</v>
      </c>
      <c r="M447" s="11">
        <f t="shared" si="27"/>
        <v>1957.3249999999998</v>
      </c>
      <c r="N447" s="46">
        <v>1</v>
      </c>
      <c r="O447" s="2">
        <v>1243</v>
      </c>
      <c r="P447" s="47">
        <v>0</v>
      </c>
      <c r="Q447" s="46">
        <v>0</v>
      </c>
      <c r="R447" s="46">
        <v>50</v>
      </c>
      <c r="S447" s="47">
        <v>0</v>
      </c>
      <c r="T447" s="44" t="s">
        <v>19</v>
      </c>
      <c r="U447" s="44">
        <v>500</v>
      </c>
      <c r="V447" s="69"/>
      <c r="W447"/>
    </row>
    <row r="448" spans="1:24" ht="13.15" customHeight="1" x14ac:dyDescent="0.25">
      <c r="A448" s="2">
        <v>2022</v>
      </c>
      <c r="B448" s="44" t="s">
        <v>887</v>
      </c>
      <c r="C448" s="2" t="s">
        <v>799</v>
      </c>
      <c r="D448" s="44" t="s">
        <v>888</v>
      </c>
      <c r="E448" s="44" t="s">
        <v>53</v>
      </c>
      <c r="F448" s="44" t="s">
        <v>54</v>
      </c>
      <c r="G448" s="9">
        <f>SUMIFS('Raw Data'!G$3:G$641,'Raw Data'!$B$3:$B$641,$B448,'Raw Data'!$D$3:$D$641,$E448)</f>
        <v>3035</v>
      </c>
      <c r="H448" s="9">
        <f>SUMIFS('Raw Data'!H$3:H$641,'Raw Data'!$B$3:$B$641,$B448,'Raw Data'!$D$3:$D$641,$E448)</f>
        <v>3000</v>
      </c>
      <c r="I448" s="9">
        <f>SUMIFS('Raw Data'!I$3:I$641,'Raw Data'!$B$3:$B$641,$B448,'Raw Data'!$D$3:$D$641,$E448)</f>
        <v>0</v>
      </c>
      <c r="J448" s="10">
        <f t="shared" si="24"/>
        <v>3000</v>
      </c>
      <c r="K448" s="11">
        <f t="shared" si="25"/>
        <v>35</v>
      </c>
      <c r="L448" s="10">
        <f t="shared" si="26"/>
        <v>1770.4166666666665</v>
      </c>
      <c r="M448" s="11">
        <f t="shared" si="27"/>
        <v>-1229.5833333333335</v>
      </c>
      <c r="N448" s="46">
        <v>1</v>
      </c>
      <c r="O448" s="2">
        <v>1243</v>
      </c>
      <c r="P448" s="47">
        <v>0</v>
      </c>
      <c r="Q448" s="46">
        <v>0</v>
      </c>
      <c r="R448" s="46">
        <v>50</v>
      </c>
      <c r="S448" s="47">
        <v>0</v>
      </c>
      <c r="T448" s="44">
        <v>810</v>
      </c>
      <c r="U448" s="2">
        <v>800</v>
      </c>
      <c r="W448"/>
    </row>
    <row r="449" spans="1:24" ht="13.15" customHeight="1" x14ac:dyDescent="0.25">
      <c r="A449" s="2">
        <v>2022</v>
      </c>
      <c r="B449" s="44" t="s">
        <v>887</v>
      </c>
      <c r="C449" s="2" t="s">
        <v>799</v>
      </c>
      <c r="D449" s="44" t="s">
        <v>888</v>
      </c>
      <c r="E449" s="44" t="s">
        <v>55</v>
      </c>
      <c r="F449" s="44" t="s">
        <v>56</v>
      </c>
      <c r="G449" s="9">
        <f>SUMIFS('Raw Data'!G$3:G$641,'Raw Data'!$B$3:$B$641,$B449,'Raw Data'!$D$3:$D$641,$E449)</f>
        <v>500</v>
      </c>
      <c r="H449" s="9">
        <f>SUMIFS('Raw Data'!H$3:H$641,'Raw Data'!$B$3:$B$641,$B449,'Raw Data'!$D$3:$D$641,$E449)</f>
        <v>210</v>
      </c>
      <c r="I449" s="9">
        <f>SUMIFS('Raw Data'!I$3:I$641,'Raw Data'!$B$3:$B$641,$B449,'Raw Data'!$D$3:$D$641,$E449)</f>
        <v>0</v>
      </c>
      <c r="J449" s="10">
        <f t="shared" si="24"/>
        <v>210</v>
      </c>
      <c r="K449" s="11">
        <f t="shared" si="25"/>
        <v>290</v>
      </c>
      <c r="L449" s="10">
        <f t="shared" si="26"/>
        <v>291.66666666666663</v>
      </c>
      <c r="M449" s="11">
        <f t="shared" si="27"/>
        <v>81.666666666666629</v>
      </c>
      <c r="N449" s="43">
        <v>1</v>
      </c>
      <c r="O449" s="12">
        <v>1243</v>
      </c>
      <c r="P449" s="13">
        <v>0</v>
      </c>
      <c r="Q449" s="43">
        <v>0</v>
      </c>
      <c r="R449" s="43">
        <v>50</v>
      </c>
      <c r="S449" s="13">
        <v>0</v>
      </c>
      <c r="T449" s="42">
        <v>890</v>
      </c>
      <c r="U449" s="2">
        <v>800</v>
      </c>
      <c r="W449"/>
    </row>
    <row r="450" spans="1:24" s="69" customFormat="1" ht="13.35" customHeight="1" x14ac:dyDescent="0.25">
      <c r="A450" s="2">
        <v>2022</v>
      </c>
      <c r="B450" s="14" t="s">
        <v>196</v>
      </c>
      <c r="C450" s="2" t="s">
        <v>799</v>
      </c>
      <c r="D450" s="2" t="s">
        <v>197</v>
      </c>
      <c r="E450" s="2" t="s">
        <v>13</v>
      </c>
      <c r="F450" s="2" t="s">
        <v>14</v>
      </c>
      <c r="G450" s="9">
        <f>SUMIFS('Raw Data'!G$3:G$641,'Raw Data'!$B$3:$B$641,$B450,'Raw Data'!$D$3:$D$641,$E450)</f>
        <v>6053.5</v>
      </c>
      <c r="H450" s="9">
        <f>SUMIFS('Raw Data'!H$3:H$641,'Raw Data'!$B$3:$B$641,$B450,'Raw Data'!$D$3:$D$641,$E450)</f>
        <v>1049.93</v>
      </c>
      <c r="I450" s="9">
        <f>SUMIFS('Raw Data'!I$3:I$641,'Raw Data'!$B$3:$B$641,$B450,'Raw Data'!$D$3:$D$641,$E450)</f>
        <v>0</v>
      </c>
      <c r="J450" s="10">
        <f t="shared" si="24"/>
        <v>1049.93</v>
      </c>
      <c r="K450" s="11">
        <f t="shared" si="25"/>
        <v>5003.57</v>
      </c>
      <c r="L450" s="10">
        <f t="shared" si="26"/>
        <v>3531.208333333333</v>
      </c>
      <c r="M450" s="11">
        <f t="shared" si="27"/>
        <v>2481.2783333333327</v>
      </c>
      <c r="N450" s="43">
        <v>1</v>
      </c>
      <c r="O450" s="12">
        <v>1243</v>
      </c>
      <c r="P450" s="13">
        <v>0</v>
      </c>
      <c r="Q450" s="43">
        <v>11</v>
      </c>
      <c r="R450" s="43">
        <v>50</v>
      </c>
      <c r="S450" s="13">
        <v>0</v>
      </c>
      <c r="T450" s="42" t="s">
        <v>13</v>
      </c>
      <c r="U450" s="2">
        <v>600</v>
      </c>
      <c r="V450" s="6"/>
    </row>
    <row r="451" spans="1:24" s="15" customFormat="1" ht="13.15" customHeight="1" x14ac:dyDescent="0.25">
      <c r="A451" s="2">
        <v>2022</v>
      </c>
      <c r="B451" s="14" t="s">
        <v>198</v>
      </c>
      <c r="C451" s="2" t="s">
        <v>799</v>
      </c>
      <c r="D451" s="2" t="s">
        <v>199</v>
      </c>
      <c r="E451" s="2" t="s">
        <v>27</v>
      </c>
      <c r="F451" s="2" t="s">
        <v>28</v>
      </c>
      <c r="G451" s="9">
        <f>SUMIFS('Raw Data'!G$3:G$641,'Raw Data'!$B$3:$B$641,$B451,'Raw Data'!$D$3:$D$641,$E451)</f>
        <v>0</v>
      </c>
      <c r="H451" s="9">
        <f>SUMIFS('Raw Data'!H$3:H$641,'Raw Data'!$B$3:$B$641,$B451,'Raw Data'!$D$3:$D$641,$E451)</f>
        <v>0</v>
      </c>
      <c r="I451" s="9">
        <f>SUMIFS('Raw Data'!I$3:I$641,'Raw Data'!$B$3:$B$641,$B451,'Raw Data'!$D$3:$D$641,$E451)</f>
        <v>0</v>
      </c>
      <c r="J451" s="10">
        <f t="shared" si="24"/>
        <v>0</v>
      </c>
      <c r="K451" s="11">
        <f t="shared" si="25"/>
        <v>0</v>
      </c>
      <c r="L451" s="10">
        <f t="shared" si="26"/>
        <v>0</v>
      </c>
      <c r="M451" s="11">
        <f t="shared" si="27"/>
        <v>0</v>
      </c>
      <c r="N451" s="43">
        <v>1</v>
      </c>
      <c r="O451" s="12">
        <v>1243</v>
      </c>
      <c r="P451" s="13">
        <v>0</v>
      </c>
      <c r="Q451" s="43">
        <v>22</v>
      </c>
      <c r="R451" s="43">
        <v>0</v>
      </c>
      <c r="S451" s="13">
        <v>0</v>
      </c>
      <c r="T451" s="42" t="s">
        <v>27</v>
      </c>
      <c r="U451" s="2">
        <v>300</v>
      </c>
      <c r="V451" s="6"/>
      <c r="W451"/>
      <c r="X451" s="6"/>
    </row>
    <row r="452" spans="1:24" ht="13.15" customHeight="1" x14ac:dyDescent="0.25">
      <c r="A452" s="2">
        <v>2022</v>
      </c>
      <c r="B452" s="14" t="s">
        <v>198</v>
      </c>
      <c r="C452" s="2" t="s">
        <v>799</v>
      </c>
      <c r="D452" s="2" t="s">
        <v>199</v>
      </c>
      <c r="E452" s="2" t="s">
        <v>57</v>
      </c>
      <c r="F452" s="2" t="s">
        <v>58</v>
      </c>
      <c r="G452" s="9">
        <f>SUMIFS('Raw Data'!G$3:G$641,'Raw Data'!$B$3:$B$641,$B452,'Raw Data'!$D$3:$D$641,$E452)</f>
        <v>3759.53</v>
      </c>
      <c r="H452" s="9">
        <f>SUMIFS('Raw Data'!H$3:H$641,'Raw Data'!$B$3:$B$641,$B452,'Raw Data'!$D$3:$D$641,$E452)</f>
        <v>35</v>
      </c>
      <c r="I452" s="9">
        <f>SUMIFS('Raw Data'!I$3:I$641,'Raw Data'!$B$3:$B$641,$B452,'Raw Data'!$D$3:$D$641,$E452)</f>
        <v>0</v>
      </c>
      <c r="J452" s="10">
        <f t="shared" ref="J452:J515" si="28">+H452+I452</f>
        <v>35</v>
      </c>
      <c r="K452" s="11">
        <f t="shared" ref="K452:K515" si="29">+G452-J452</f>
        <v>3724.53</v>
      </c>
      <c r="L452" s="10">
        <f t="shared" ref="L452:L515" si="30">+G452/12*$L$1</f>
        <v>2193.0591666666669</v>
      </c>
      <c r="M452" s="11">
        <f t="shared" ref="M452:M515" si="31">+L452-J452</f>
        <v>2158.0591666666669</v>
      </c>
      <c r="N452" s="43">
        <v>1</v>
      </c>
      <c r="O452" s="12">
        <v>1243</v>
      </c>
      <c r="P452" s="13">
        <v>0</v>
      </c>
      <c r="Q452" s="43">
        <v>22</v>
      </c>
      <c r="R452" s="43">
        <v>0</v>
      </c>
      <c r="S452" s="13">
        <v>0</v>
      </c>
      <c r="T452" s="42" t="s">
        <v>57</v>
      </c>
      <c r="U452" s="2">
        <v>500</v>
      </c>
      <c r="V452"/>
      <c r="W452"/>
    </row>
    <row r="453" spans="1:24" s="69" customFormat="1" ht="13.35" customHeight="1" x14ac:dyDescent="0.25">
      <c r="A453" s="2">
        <v>2022</v>
      </c>
      <c r="B453" s="14" t="s">
        <v>198</v>
      </c>
      <c r="C453" s="2" t="s">
        <v>799</v>
      </c>
      <c r="D453" s="2" t="s">
        <v>199</v>
      </c>
      <c r="E453" s="2" t="s">
        <v>19</v>
      </c>
      <c r="F453" s="2" t="s">
        <v>752</v>
      </c>
      <c r="G453" s="9">
        <f>SUMIFS('Raw Data'!G$3:G$641,'Raw Data'!$B$3:$B$641,$B453,'Raw Data'!$D$3:$D$641,$E453)</f>
        <v>0</v>
      </c>
      <c r="H453" s="9">
        <f>SUMIFS('Raw Data'!H$3:H$641,'Raw Data'!$B$3:$B$641,$B453,'Raw Data'!$D$3:$D$641,$E453)</f>
        <v>0</v>
      </c>
      <c r="I453" s="9">
        <f>SUMIFS('Raw Data'!I$3:I$641,'Raw Data'!$B$3:$B$641,$B453,'Raw Data'!$D$3:$D$641,$E453)</f>
        <v>0</v>
      </c>
      <c r="J453" s="10">
        <f t="shared" si="28"/>
        <v>0</v>
      </c>
      <c r="K453" s="11">
        <f t="shared" si="29"/>
        <v>0</v>
      </c>
      <c r="L453" s="10">
        <f t="shared" si="30"/>
        <v>0</v>
      </c>
      <c r="M453" s="11">
        <f t="shared" si="31"/>
        <v>0</v>
      </c>
      <c r="N453" s="43">
        <v>1</v>
      </c>
      <c r="O453" s="12">
        <v>1243</v>
      </c>
      <c r="P453" s="13">
        <v>0</v>
      </c>
      <c r="Q453" s="43">
        <v>22</v>
      </c>
      <c r="R453" s="43">
        <v>0</v>
      </c>
      <c r="S453" s="13">
        <v>0</v>
      </c>
      <c r="T453" s="42" t="s">
        <v>19</v>
      </c>
      <c r="U453" s="2">
        <v>500</v>
      </c>
      <c r="V453" s="15"/>
    </row>
    <row r="454" spans="1:24" ht="13.15" customHeight="1" x14ac:dyDescent="0.25">
      <c r="A454" s="2">
        <v>2022</v>
      </c>
      <c r="B454" s="14" t="s">
        <v>198</v>
      </c>
      <c r="C454" s="2" t="s">
        <v>799</v>
      </c>
      <c r="D454" s="2" t="s">
        <v>199</v>
      </c>
      <c r="E454" s="2" t="s">
        <v>13</v>
      </c>
      <c r="F454" s="2" t="s">
        <v>14</v>
      </c>
      <c r="G454" s="9">
        <f>SUMIFS('Raw Data'!G$3:G$641,'Raw Data'!$B$3:$B$641,$B454,'Raw Data'!$D$3:$D$641,$E454)</f>
        <v>10050.709999999999</v>
      </c>
      <c r="H454" s="9">
        <f>SUMIFS('Raw Data'!H$3:H$641,'Raw Data'!$B$3:$B$641,$B454,'Raw Data'!$D$3:$D$641,$E454)</f>
        <v>789.52</v>
      </c>
      <c r="I454" s="9">
        <f>SUMIFS('Raw Data'!I$3:I$641,'Raw Data'!$B$3:$B$641,$B454,'Raw Data'!$D$3:$D$641,$E454)</f>
        <v>151.01</v>
      </c>
      <c r="J454" s="10">
        <f t="shared" si="28"/>
        <v>940.53</v>
      </c>
      <c r="K454" s="11">
        <f t="shared" si="29"/>
        <v>9110.1799999999985</v>
      </c>
      <c r="L454" s="10">
        <f t="shared" si="30"/>
        <v>5862.9141666666656</v>
      </c>
      <c r="M454" s="11">
        <f t="shared" si="31"/>
        <v>4922.3841666666658</v>
      </c>
      <c r="N454" s="43">
        <v>1</v>
      </c>
      <c r="O454" s="12">
        <v>1243</v>
      </c>
      <c r="P454" s="13">
        <v>0</v>
      </c>
      <c r="Q454" s="43">
        <v>22</v>
      </c>
      <c r="R454" s="43">
        <v>0</v>
      </c>
      <c r="S454" s="13">
        <v>0</v>
      </c>
      <c r="T454" s="42" t="s">
        <v>13</v>
      </c>
      <c r="U454" s="2">
        <v>600</v>
      </c>
      <c r="V454"/>
      <c r="W454"/>
    </row>
    <row r="455" spans="1:24" ht="13.15" customHeight="1" x14ac:dyDescent="0.25">
      <c r="A455" s="2">
        <v>2022</v>
      </c>
      <c r="B455" s="14" t="s">
        <v>198</v>
      </c>
      <c r="C455" s="2" t="s">
        <v>799</v>
      </c>
      <c r="D455" s="2" t="s">
        <v>199</v>
      </c>
      <c r="E455" s="2">
        <v>752</v>
      </c>
      <c r="F455" s="2" t="s">
        <v>50</v>
      </c>
      <c r="G455" s="9">
        <f>SUMIFS('Raw Data'!G$3:G$641,'Raw Data'!$B$3:$B$641,$B455,'Raw Data'!$D$3:$D$641,$E455)</f>
        <v>0</v>
      </c>
      <c r="H455" s="9">
        <f>SUMIFS('Raw Data'!H$3:H$641,'Raw Data'!$B$3:$B$641,$B455,'Raw Data'!$D$3:$D$641,$E455)</f>
        <v>0</v>
      </c>
      <c r="I455" s="9">
        <f>SUMIFS('Raw Data'!I$3:I$641,'Raw Data'!$B$3:$B$641,$B455,'Raw Data'!$D$3:$D$641,$E455)</f>
        <v>0</v>
      </c>
      <c r="J455" s="10">
        <f t="shared" si="28"/>
        <v>0</v>
      </c>
      <c r="K455" s="11">
        <f t="shared" si="29"/>
        <v>0</v>
      </c>
      <c r="L455" s="10">
        <f t="shared" si="30"/>
        <v>0</v>
      </c>
      <c r="M455" s="11">
        <f t="shared" si="31"/>
        <v>0</v>
      </c>
      <c r="N455" s="43">
        <v>1</v>
      </c>
      <c r="O455" s="12">
        <v>1243</v>
      </c>
      <c r="P455" s="13">
        <v>0</v>
      </c>
      <c r="Q455" s="43">
        <v>22</v>
      </c>
      <c r="R455" s="43">
        <v>0</v>
      </c>
      <c r="S455" s="13">
        <v>0</v>
      </c>
      <c r="T455" s="42">
        <v>752</v>
      </c>
      <c r="U455" s="2">
        <v>700</v>
      </c>
      <c r="W455"/>
    </row>
    <row r="456" spans="1:24" ht="13.15" customHeight="1" x14ac:dyDescent="0.25">
      <c r="A456" s="2">
        <v>2022</v>
      </c>
      <c r="B456" s="44" t="s">
        <v>985</v>
      </c>
      <c r="C456" s="44" t="s">
        <v>799</v>
      </c>
      <c r="D456" s="44" t="s">
        <v>986</v>
      </c>
      <c r="E456" s="44" t="s">
        <v>31</v>
      </c>
      <c r="F456" s="44" t="s">
        <v>32</v>
      </c>
      <c r="G456" s="9">
        <f>SUMIFS('Raw Data'!G$3:G$641,'Raw Data'!$B$3:$B$641,$B456,'Raw Data'!$D$3:$D$641,$E456)</f>
        <v>0</v>
      </c>
      <c r="H456" s="9">
        <f>SUMIFS('Raw Data'!H$3:H$641,'Raw Data'!$B$3:$B$641,$B456,'Raw Data'!$D$3:$D$641,$E456)</f>
        <v>535.5</v>
      </c>
      <c r="I456" s="9">
        <f>SUMIFS('Raw Data'!I$3:I$641,'Raw Data'!$B$3:$B$641,$B456,'Raw Data'!$D$3:$D$641,$E456)</f>
        <v>0</v>
      </c>
      <c r="J456" s="10">
        <f t="shared" si="28"/>
        <v>535.5</v>
      </c>
      <c r="K456" s="11">
        <f t="shared" si="29"/>
        <v>-535.5</v>
      </c>
      <c r="L456" s="10">
        <f t="shared" si="30"/>
        <v>0</v>
      </c>
      <c r="M456" s="11">
        <f t="shared" si="31"/>
        <v>-535.5</v>
      </c>
      <c r="N456" s="46">
        <v>1</v>
      </c>
      <c r="O456" s="2">
        <v>1290</v>
      </c>
      <c r="P456" s="47">
        <v>994</v>
      </c>
      <c r="Q456" s="46">
        <v>0</v>
      </c>
      <c r="R456" s="46">
        <v>51</v>
      </c>
      <c r="S456" s="47">
        <v>76</v>
      </c>
      <c r="T456" s="44">
        <v>329</v>
      </c>
      <c r="U456" s="2">
        <v>300</v>
      </c>
      <c r="V456"/>
      <c r="W456"/>
    </row>
    <row r="457" spans="1:24" ht="13.15" customHeight="1" x14ac:dyDescent="0.25">
      <c r="A457" s="2">
        <v>2022</v>
      </c>
      <c r="B457" s="14" t="s">
        <v>229</v>
      </c>
      <c r="C457" s="2" t="s">
        <v>799</v>
      </c>
      <c r="D457" s="2" t="s">
        <v>228</v>
      </c>
      <c r="E457" s="2" t="s">
        <v>35</v>
      </c>
      <c r="F457" s="2" t="s">
        <v>36</v>
      </c>
      <c r="G457" s="9">
        <f>SUMIFS('Raw Data'!G$3:G$641,'Raw Data'!$B$3:$B$641,$B457,'Raw Data'!$D$3:$D$641,$E457)</f>
        <v>0</v>
      </c>
      <c r="H457" s="9">
        <f>SUMIFS('Raw Data'!H$3:H$641,'Raw Data'!$B$3:$B$641,$B457,'Raw Data'!$D$3:$D$641,$E457)</f>
        <v>0</v>
      </c>
      <c r="I457" s="9">
        <f>SUMIFS('Raw Data'!I$3:I$641,'Raw Data'!$B$3:$B$641,$B457,'Raw Data'!$D$3:$D$641,$E457)</f>
        <v>0</v>
      </c>
      <c r="J457" s="10">
        <f t="shared" si="28"/>
        <v>0</v>
      </c>
      <c r="K457" s="11">
        <f t="shared" si="29"/>
        <v>0</v>
      </c>
      <c r="L457" s="10">
        <f t="shared" si="30"/>
        <v>0</v>
      </c>
      <c r="M457" s="11">
        <f t="shared" si="31"/>
        <v>0</v>
      </c>
      <c r="N457" s="43">
        <v>1</v>
      </c>
      <c r="O457" s="12">
        <v>1380</v>
      </c>
      <c r="P457" s="13">
        <v>0</v>
      </c>
      <c r="Q457" s="43">
        <v>24</v>
      </c>
      <c r="R457" s="43">
        <v>7</v>
      </c>
      <c r="S457" s="13">
        <v>0</v>
      </c>
      <c r="T457" s="42" t="s">
        <v>35</v>
      </c>
      <c r="U457" s="2">
        <v>400</v>
      </c>
      <c r="W457"/>
    </row>
    <row r="458" spans="1:24" ht="13.15" customHeight="1" x14ac:dyDescent="0.25">
      <c r="A458" s="2">
        <v>2022</v>
      </c>
      <c r="B458" s="44" t="s">
        <v>987</v>
      </c>
      <c r="C458" s="44" t="s">
        <v>799</v>
      </c>
      <c r="D458" s="44" t="s">
        <v>988</v>
      </c>
      <c r="E458" s="44" t="s">
        <v>19</v>
      </c>
      <c r="F458" s="44" t="s">
        <v>20</v>
      </c>
      <c r="G458" s="9">
        <f>SUMIFS('Raw Data'!G$3:G$641,'Raw Data'!$B$3:$B$641,$B458,'Raw Data'!$D$3:$D$641,$E458)</f>
        <v>0</v>
      </c>
      <c r="H458" s="9">
        <f>SUMIFS('Raw Data'!H$3:H$641,'Raw Data'!$B$3:$B$641,$B458,'Raw Data'!$D$3:$D$641,$E458)</f>
        <v>2964.64</v>
      </c>
      <c r="I458" s="9">
        <f>SUMIFS('Raw Data'!I$3:I$641,'Raw Data'!$B$3:$B$641,$B458,'Raw Data'!$D$3:$D$641,$E458)</f>
        <v>0</v>
      </c>
      <c r="J458" s="10">
        <f t="shared" si="28"/>
        <v>2964.64</v>
      </c>
      <c r="K458" s="11">
        <f t="shared" si="29"/>
        <v>-2964.64</v>
      </c>
      <c r="L458" s="10">
        <f t="shared" si="30"/>
        <v>0</v>
      </c>
      <c r="M458" s="11">
        <f t="shared" si="31"/>
        <v>-2964.64</v>
      </c>
      <c r="N458" s="46">
        <v>1</v>
      </c>
      <c r="O458" s="2">
        <v>1380</v>
      </c>
      <c r="P458" s="47">
        <v>850</v>
      </c>
      <c r="Q458" s="46">
        <v>24</v>
      </c>
      <c r="R458" s="46">
        <v>7</v>
      </c>
      <c r="S458" s="47">
        <v>0</v>
      </c>
      <c r="T458" s="44" t="s">
        <v>19</v>
      </c>
      <c r="U458" s="44">
        <v>500</v>
      </c>
      <c r="V458" s="69"/>
      <c r="W458"/>
    </row>
    <row r="459" spans="1:24" ht="13.15" customHeight="1" x14ac:dyDescent="0.25">
      <c r="A459" s="2">
        <v>2022</v>
      </c>
      <c r="B459" s="14" t="s">
        <v>254</v>
      </c>
      <c r="C459" s="2" t="s">
        <v>799</v>
      </c>
      <c r="D459" s="2" t="s">
        <v>255</v>
      </c>
      <c r="E459" s="2" t="s">
        <v>31</v>
      </c>
      <c r="F459" s="2" t="s">
        <v>32</v>
      </c>
      <c r="G459" s="9">
        <f>SUMIFS('Raw Data'!G$3:G$641,'Raw Data'!$B$3:$B$641,$B459,'Raw Data'!$D$3:$D$641,$E459)</f>
        <v>2000</v>
      </c>
      <c r="H459" s="9">
        <f>SUMIFS('Raw Data'!H$3:H$641,'Raw Data'!$B$3:$B$641,$B459,'Raw Data'!$D$3:$D$641,$E459)</f>
        <v>0</v>
      </c>
      <c r="I459" s="9">
        <f>SUMIFS('Raw Data'!I$3:I$641,'Raw Data'!$B$3:$B$641,$B459,'Raw Data'!$D$3:$D$641,$E459)</f>
        <v>0</v>
      </c>
      <c r="J459" s="10">
        <f t="shared" si="28"/>
        <v>0</v>
      </c>
      <c r="K459" s="11">
        <f t="shared" si="29"/>
        <v>2000</v>
      </c>
      <c r="L459" s="10">
        <f t="shared" si="30"/>
        <v>1166.6666666666665</v>
      </c>
      <c r="M459" s="11">
        <f t="shared" si="31"/>
        <v>1166.6666666666665</v>
      </c>
      <c r="N459" s="43">
        <v>1</v>
      </c>
      <c r="O459" s="12">
        <v>1390</v>
      </c>
      <c r="P459" s="13">
        <v>800</v>
      </c>
      <c r="Q459" s="43">
        <v>24</v>
      </c>
      <c r="R459" s="43">
        <v>7</v>
      </c>
      <c r="S459" s="13">
        <v>189</v>
      </c>
      <c r="T459" s="42" t="s">
        <v>31</v>
      </c>
      <c r="U459" s="2">
        <v>300</v>
      </c>
      <c r="W459"/>
    </row>
    <row r="460" spans="1:24" ht="13.15" customHeight="1" x14ac:dyDescent="0.25">
      <c r="A460" s="2">
        <v>2022</v>
      </c>
      <c r="B460" s="42" t="s">
        <v>254</v>
      </c>
      <c r="C460" s="2" t="s">
        <v>799</v>
      </c>
      <c r="D460" s="42" t="s">
        <v>255</v>
      </c>
      <c r="E460" s="42" t="s">
        <v>33</v>
      </c>
      <c r="F460" s="42" t="s">
        <v>34</v>
      </c>
      <c r="G460" s="9">
        <f>SUMIFS('Raw Data'!G$3:G$641,'Raw Data'!$B$3:$B$641,$B460,'Raw Data'!$D$3:$D$641,$E460)</f>
        <v>0</v>
      </c>
      <c r="H460" s="9">
        <f>SUMIFS('Raw Data'!H$3:H$641,'Raw Data'!$B$3:$B$641,$B460,'Raw Data'!$D$3:$D$641,$E460)</f>
        <v>1872.45</v>
      </c>
      <c r="I460" s="9">
        <f>SUMIFS('Raw Data'!I$3:I$641,'Raw Data'!$B$3:$B$641,$B460,'Raw Data'!$D$3:$D$641,$E460)</f>
        <v>7527</v>
      </c>
      <c r="J460" s="10">
        <f t="shared" si="28"/>
        <v>9399.4500000000007</v>
      </c>
      <c r="K460" s="11">
        <f t="shared" si="29"/>
        <v>-9399.4500000000007</v>
      </c>
      <c r="L460" s="10">
        <f t="shared" si="30"/>
        <v>0</v>
      </c>
      <c r="M460" s="11">
        <f t="shared" si="31"/>
        <v>-9399.4500000000007</v>
      </c>
      <c r="N460" s="46">
        <v>1</v>
      </c>
      <c r="O460" s="2">
        <v>1390</v>
      </c>
      <c r="P460" s="47">
        <v>800</v>
      </c>
      <c r="Q460" s="46">
        <v>24</v>
      </c>
      <c r="R460" s="46">
        <v>7</v>
      </c>
      <c r="S460" s="47">
        <v>189</v>
      </c>
      <c r="T460" s="42">
        <v>330</v>
      </c>
      <c r="U460" s="2">
        <v>300</v>
      </c>
      <c r="W460"/>
    </row>
    <row r="461" spans="1:24" ht="13.15" customHeight="1" x14ac:dyDescent="0.25">
      <c r="A461" s="2">
        <v>2022</v>
      </c>
      <c r="B461" s="44" t="s">
        <v>254</v>
      </c>
      <c r="C461" s="44" t="s">
        <v>799</v>
      </c>
      <c r="D461" s="44" t="s">
        <v>255</v>
      </c>
      <c r="E461" s="44" t="s">
        <v>19</v>
      </c>
      <c r="F461" s="44" t="s">
        <v>20</v>
      </c>
      <c r="G461" s="9">
        <f>SUMIFS('Raw Data'!G$3:G$641,'Raw Data'!$B$3:$B$641,$B461,'Raw Data'!$D$3:$D$641,$E461)</f>
        <v>1500</v>
      </c>
      <c r="H461" s="9">
        <f>SUMIFS('Raw Data'!H$3:H$641,'Raw Data'!$B$3:$B$641,$B461,'Raw Data'!$D$3:$D$641,$E461)</f>
        <v>0</v>
      </c>
      <c r="I461" s="9">
        <f>SUMIFS('Raw Data'!I$3:I$641,'Raw Data'!$B$3:$B$641,$B461,'Raw Data'!$D$3:$D$641,$E461)</f>
        <v>0</v>
      </c>
      <c r="J461" s="10">
        <f t="shared" si="28"/>
        <v>0</v>
      </c>
      <c r="K461" s="11">
        <f t="shared" si="29"/>
        <v>1500</v>
      </c>
      <c r="L461" s="10">
        <f t="shared" si="30"/>
        <v>875</v>
      </c>
      <c r="M461" s="11">
        <f t="shared" si="31"/>
        <v>875</v>
      </c>
      <c r="N461" s="46">
        <v>1</v>
      </c>
      <c r="O461" s="2">
        <v>1390</v>
      </c>
      <c r="P461" s="47">
        <v>800</v>
      </c>
      <c r="Q461" s="46">
        <v>24</v>
      </c>
      <c r="R461" s="46">
        <v>8</v>
      </c>
      <c r="S461" s="47">
        <v>189</v>
      </c>
      <c r="T461" s="42">
        <v>580</v>
      </c>
      <c r="U461" s="2">
        <v>500</v>
      </c>
      <c r="V461" s="15"/>
      <c r="W461"/>
    </row>
    <row r="462" spans="1:24" s="69" customFormat="1" ht="13.35" customHeight="1" x14ac:dyDescent="0.25">
      <c r="A462" s="2">
        <v>2022</v>
      </c>
      <c r="B462" s="14" t="s">
        <v>256</v>
      </c>
      <c r="C462" s="2" t="s">
        <v>799</v>
      </c>
      <c r="D462" s="2" t="s">
        <v>61</v>
      </c>
      <c r="E462" s="2" t="s">
        <v>13</v>
      </c>
      <c r="F462" s="2" t="s">
        <v>14</v>
      </c>
      <c r="G462" s="9">
        <f>SUMIFS('Raw Data'!G$3:G$641,'Raw Data'!$B$3:$B$641,$B462,'Raw Data'!$D$3:$D$641,$E462)</f>
        <v>390.15</v>
      </c>
      <c r="H462" s="9">
        <f>SUMIFS('Raw Data'!H$3:H$641,'Raw Data'!$B$3:$B$641,$B462,'Raw Data'!$D$3:$D$641,$E462)</f>
        <v>0</v>
      </c>
      <c r="I462" s="9">
        <f>SUMIFS('Raw Data'!I$3:I$641,'Raw Data'!$B$3:$B$641,$B462,'Raw Data'!$D$3:$D$641,$E462)</f>
        <v>0</v>
      </c>
      <c r="J462" s="10">
        <f t="shared" si="28"/>
        <v>0</v>
      </c>
      <c r="K462" s="11">
        <f t="shared" si="29"/>
        <v>390.15</v>
      </c>
      <c r="L462" s="10">
        <f t="shared" si="30"/>
        <v>227.58749999999998</v>
      </c>
      <c r="M462" s="11">
        <f t="shared" si="31"/>
        <v>227.58749999999998</v>
      </c>
      <c r="N462" s="43">
        <v>1</v>
      </c>
      <c r="O462" s="12">
        <v>1420</v>
      </c>
      <c r="P462" s="13">
        <v>0</v>
      </c>
      <c r="Q462" s="43">
        <v>25</v>
      </c>
      <c r="R462" s="43">
        <v>0</v>
      </c>
      <c r="S462" s="13">
        <v>0</v>
      </c>
      <c r="T462" s="42" t="s">
        <v>13</v>
      </c>
      <c r="U462" s="2">
        <v>600</v>
      </c>
    </row>
    <row r="463" spans="1:24" ht="13.15" customHeight="1" x14ac:dyDescent="0.25">
      <c r="A463" s="2">
        <v>2022</v>
      </c>
      <c r="B463" s="44" t="s">
        <v>1026</v>
      </c>
      <c r="C463" s="44" t="s">
        <v>799</v>
      </c>
      <c r="D463" s="44" t="s">
        <v>1027</v>
      </c>
      <c r="E463" s="44" t="s">
        <v>82</v>
      </c>
      <c r="F463" s="44" t="s">
        <v>83</v>
      </c>
      <c r="G463" s="9">
        <f>SUMIFS('Raw Data'!G$3:G$641,'Raw Data'!$B$3:$B$641,$B463,'Raw Data'!$D$3:$D$641,$E463)</f>
        <v>0</v>
      </c>
      <c r="H463" s="9">
        <f>SUMIFS('Raw Data'!H$3:H$641,'Raw Data'!$B$3:$B$641,$B463,'Raw Data'!$D$3:$D$641,$E463)</f>
        <v>9986.65</v>
      </c>
      <c r="I463" s="9">
        <f>SUMIFS('Raw Data'!I$3:I$641,'Raw Data'!$B$3:$B$641,$B463,'Raw Data'!$D$3:$D$641,$E463)</f>
        <v>0</v>
      </c>
      <c r="J463" s="10">
        <f t="shared" si="28"/>
        <v>9986.65</v>
      </c>
      <c r="K463" s="11">
        <f t="shared" si="29"/>
        <v>-9986.65</v>
      </c>
      <c r="L463" s="10">
        <f t="shared" si="30"/>
        <v>0</v>
      </c>
      <c r="M463" s="11">
        <f t="shared" si="31"/>
        <v>-9986.65</v>
      </c>
      <c r="N463" s="46">
        <v>1</v>
      </c>
      <c r="O463" s="2">
        <v>1441</v>
      </c>
      <c r="P463" s="47">
        <v>0</v>
      </c>
      <c r="Q463" s="46">
        <v>0</v>
      </c>
      <c r="R463" s="46">
        <v>0</v>
      </c>
      <c r="S463" s="47">
        <v>0</v>
      </c>
      <c r="T463" s="44">
        <v>561</v>
      </c>
      <c r="U463" s="44">
        <v>500</v>
      </c>
      <c r="V463"/>
      <c r="W463"/>
    </row>
    <row r="464" spans="1:24" ht="13.15" customHeight="1" x14ac:dyDescent="0.25">
      <c r="A464" s="2">
        <v>2022</v>
      </c>
      <c r="B464" s="44" t="s">
        <v>257</v>
      </c>
      <c r="C464" s="2" t="s">
        <v>799</v>
      </c>
      <c r="D464" s="44" t="s">
        <v>258</v>
      </c>
      <c r="E464" s="44" t="s">
        <v>31</v>
      </c>
      <c r="F464" s="44" t="s">
        <v>32</v>
      </c>
      <c r="G464" s="9">
        <f>SUMIFS('Raw Data'!G$3:G$641,'Raw Data'!$B$3:$B$641,$B464,'Raw Data'!$D$3:$D$641,$E464)</f>
        <v>0</v>
      </c>
      <c r="H464" s="9">
        <f>SUMIFS('Raw Data'!H$3:H$641,'Raw Data'!$B$3:$B$641,$B464,'Raw Data'!$D$3:$D$641,$E464)</f>
        <v>0</v>
      </c>
      <c r="I464" s="9">
        <f>SUMIFS('Raw Data'!I$3:I$641,'Raw Data'!$B$3:$B$641,$B464,'Raw Data'!$D$3:$D$641,$E464)</f>
        <v>0</v>
      </c>
      <c r="J464" s="10">
        <f t="shared" si="28"/>
        <v>0</v>
      </c>
      <c r="K464" s="11">
        <f t="shared" si="29"/>
        <v>0</v>
      </c>
      <c r="L464" s="10">
        <f t="shared" si="30"/>
        <v>0</v>
      </c>
      <c r="M464" s="11">
        <f t="shared" si="31"/>
        <v>0</v>
      </c>
      <c r="N464" s="46">
        <v>1</v>
      </c>
      <c r="O464" s="2">
        <v>1490</v>
      </c>
      <c r="P464" s="47">
        <v>0</v>
      </c>
      <c r="Q464" s="46">
        <v>0</v>
      </c>
      <c r="R464" s="46">
        <v>0</v>
      </c>
      <c r="S464" s="47">
        <v>79</v>
      </c>
      <c r="T464" s="42">
        <v>329</v>
      </c>
      <c r="U464" s="2">
        <v>300</v>
      </c>
      <c r="W464"/>
    </row>
    <row r="465" spans="1:23" ht="13.15" customHeight="1" x14ac:dyDescent="0.25">
      <c r="A465" s="2">
        <v>2022</v>
      </c>
      <c r="B465" s="14" t="s">
        <v>257</v>
      </c>
      <c r="C465" s="2" t="s">
        <v>799</v>
      </c>
      <c r="D465" s="2" t="s">
        <v>258</v>
      </c>
      <c r="E465" s="2" t="s">
        <v>13</v>
      </c>
      <c r="F465" s="2" t="s">
        <v>14</v>
      </c>
      <c r="G465" s="9">
        <f>SUMIFS('Raw Data'!G$3:G$641,'Raw Data'!$B$3:$B$641,$B465,'Raw Data'!$D$3:$D$641,$E465)</f>
        <v>4360.8</v>
      </c>
      <c r="H465" s="9">
        <f>SUMIFS('Raw Data'!H$3:H$641,'Raw Data'!$B$3:$B$641,$B465,'Raw Data'!$D$3:$D$641,$E465)</f>
        <v>-834.8</v>
      </c>
      <c r="I465" s="9">
        <f>SUMIFS('Raw Data'!I$3:I$641,'Raw Data'!$B$3:$B$641,$B465,'Raw Data'!$D$3:$D$641,$E465)</f>
        <v>314873.32</v>
      </c>
      <c r="J465" s="10">
        <f t="shared" si="28"/>
        <v>314038.52</v>
      </c>
      <c r="K465" s="11">
        <f t="shared" si="29"/>
        <v>-309677.72000000003</v>
      </c>
      <c r="L465" s="10">
        <f t="shared" si="30"/>
        <v>2543.8000000000002</v>
      </c>
      <c r="M465" s="11">
        <f t="shared" si="31"/>
        <v>-311494.72000000003</v>
      </c>
      <c r="N465" s="43">
        <v>1</v>
      </c>
      <c r="O465" s="12">
        <v>1490</v>
      </c>
      <c r="P465" s="13">
        <v>0</v>
      </c>
      <c r="Q465" s="43">
        <v>0</v>
      </c>
      <c r="R465" s="43">
        <v>0</v>
      </c>
      <c r="S465" s="13">
        <v>79</v>
      </c>
      <c r="T465" s="42" t="s">
        <v>13</v>
      </c>
      <c r="U465" s="2">
        <v>600</v>
      </c>
      <c r="W465"/>
    </row>
    <row r="466" spans="1:23" ht="13.15" customHeight="1" x14ac:dyDescent="0.25">
      <c r="A466" s="2">
        <v>2022</v>
      </c>
      <c r="B466" s="14" t="s">
        <v>259</v>
      </c>
      <c r="C466" s="2" t="s">
        <v>799</v>
      </c>
      <c r="D466" s="2" t="s">
        <v>260</v>
      </c>
      <c r="E466" s="2" t="s">
        <v>13</v>
      </c>
      <c r="F466" s="2" t="s">
        <v>14</v>
      </c>
      <c r="G466" s="9">
        <f>SUMIFS('Raw Data'!G$3:G$641,'Raw Data'!$B$3:$B$641,$B466,'Raw Data'!$D$3:$D$641,$E466)</f>
        <v>0</v>
      </c>
      <c r="H466" s="9">
        <f>SUMIFS('Raw Data'!H$3:H$641,'Raw Data'!$B$3:$B$641,$B466,'Raw Data'!$D$3:$D$641,$E466)</f>
        <v>0</v>
      </c>
      <c r="I466" s="9">
        <f>SUMIFS('Raw Data'!I$3:I$641,'Raw Data'!$B$3:$B$641,$B466,'Raw Data'!$D$3:$D$641,$E466)</f>
        <v>0</v>
      </c>
      <c r="J466" s="10">
        <f t="shared" si="28"/>
        <v>0</v>
      </c>
      <c r="K466" s="11">
        <f t="shared" si="29"/>
        <v>0</v>
      </c>
      <c r="L466" s="10">
        <f t="shared" si="30"/>
        <v>0</v>
      </c>
      <c r="M466" s="11">
        <f t="shared" si="31"/>
        <v>0</v>
      </c>
      <c r="N466" s="43">
        <v>1</v>
      </c>
      <c r="O466" s="12">
        <v>1490</v>
      </c>
      <c r="P466" s="13">
        <v>0</v>
      </c>
      <c r="Q466" s="43">
        <v>0</v>
      </c>
      <c r="R466" s="43">
        <v>6</v>
      </c>
      <c r="S466" s="13">
        <v>79</v>
      </c>
      <c r="T466" s="42" t="s">
        <v>13</v>
      </c>
      <c r="U466" s="2">
        <v>600</v>
      </c>
      <c r="V466"/>
      <c r="W466"/>
    </row>
    <row r="467" spans="1:23" ht="13.15" customHeight="1" x14ac:dyDescent="0.25">
      <c r="A467" s="2">
        <v>2022</v>
      </c>
      <c r="B467" s="14" t="s">
        <v>261</v>
      </c>
      <c r="C467" s="2" t="s">
        <v>799</v>
      </c>
      <c r="D467" s="2" t="s">
        <v>262</v>
      </c>
      <c r="E467" s="2" t="s">
        <v>19</v>
      </c>
      <c r="F467" s="2" t="s">
        <v>752</v>
      </c>
      <c r="G467" s="9">
        <f>SUMIFS('Raw Data'!G$3:G$641,'Raw Data'!$B$3:$B$641,$B467,'Raw Data'!$D$3:$D$641,$E467)</f>
        <v>315.18</v>
      </c>
      <c r="H467" s="9">
        <f>SUMIFS('Raw Data'!H$3:H$641,'Raw Data'!$B$3:$B$641,$B467,'Raw Data'!$D$3:$D$641,$E467)</f>
        <v>0</v>
      </c>
      <c r="I467" s="9">
        <f>SUMIFS('Raw Data'!I$3:I$641,'Raw Data'!$B$3:$B$641,$B467,'Raw Data'!$D$3:$D$641,$E467)</f>
        <v>0</v>
      </c>
      <c r="J467" s="10">
        <f t="shared" si="28"/>
        <v>0</v>
      </c>
      <c r="K467" s="11">
        <f t="shared" si="29"/>
        <v>315.18</v>
      </c>
      <c r="L467" s="10">
        <f t="shared" si="30"/>
        <v>183.85500000000002</v>
      </c>
      <c r="M467" s="11">
        <f t="shared" si="31"/>
        <v>183.85500000000002</v>
      </c>
      <c r="N467" s="43">
        <v>1</v>
      </c>
      <c r="O467" s="12">
        <v>1490</v>
      </c>
      <c r="P467" s="13">
        <v>0</v>
      </c>
      <c r="Q467" s="43">
        <v>51</v>
      </c>
      <c r="R467" s="43">
        <v>35</v>
      </c>
      <c r="S467" s="13">
        <v>0</v>
      </c>
      <c r="T467" s="42" t="s">
        <v>19</v>
      </c>
      <c r="U467" s="2">
        <v>500</v>
      </c>
      <c r="V467" s="16"/>
      <c r="W467"/>
    </row>
    <row r="468" spans="1:23" ht="13.15" customHeight="1" x14ac:dyDescent="0.25">
      <c r="A468" s="2">
        <v>2022</v>
      </c>
      <c r="B468" s="44" t="s">
        <v>811</v>
      </c>
      <c r="C468" s="2" t="s">
        <v>799</v>
      </c>
      <c r="D468" s="44" t="s">
        <v>812</v>
      </c>
      <c r="E468" s="44" t="s">
        <v>29</v>
      </c>
      <c r="F468" s="44" t="s">
        <v>30</v>
      </c>
      <c r="G468" s="9">
        <f>SUMIFS('Raw Data'!G$3:G$641,'Raw Data'!$B$3:$B$641,$B468,'Raw Data'!$D$3:$D$641,$E468)</f>
        <v>0</v>
      </c>
      <c r="H468" s="9">
        <f>SUMIFS('Raw Data'!H$3:H$641,'Raw Data'!$B$3:$B$641,$B468,'Raw Data'!$D$3:$D$641,$E468)</f>
        <v>0</v>
      </c>
      <c r="I468" s="9">
        <f>SUMIFS('Raw Data'!I$3:I$641,'Raw Data'!$B$3:$B$641,$B468,'Raw Data'!$D$3:$D$641,$E468)</f>
        <v>0</v>
      </c>
      <c r="J468" s="10">
        <f t="shared" si="28"/>
        <v>0</v>
      </c>
      <c r="K468" s="11">
        <f t="shared" si="29"/>
        <v>0</v>
      </c>
      <c r="L468" s="10">
        <f t="shared" si="30"/>
        <v>0</v>
      </c>
      <c r="M468" s="11">
        <f t="shared" si="31"/>
        <v>0</v>
      </c>
      <c r="N468" s="46">
        <v>1</v>
      </c>
      <c r="O468" s="2">
        <v>1500</v>
      </c>
      <c r="P468" s="47">
        <v>800</v>
      </c>
      <c r="Q468" s="46">
        <v>0</v>
      </c>
      <c r="R468" s="46">
        <v>0</v>
      </c>
      <c r="S468" s="47">
        <v>57</v>
      </c>
      <c r="T468" s="42">
        <v>325</v>
      </c>
      <c r="U468" s="2">
        <v>300</v>
      </c>
      <c r="W468"/>
    </row>
    <row r="469" spans="1:23" ht="13.15" customHeight="1" x14ac:dyDescent="0.25">
      <c r="A469" s="2">
        <v>2022</v>
      </c>
      <c r="B469" s="44" t="s">
        <v>811</v>
      </c>
      <c r="C469" s="2" t="s">
        <v>799</v>
      </c>
      <c r="D469" s="44" t="s">
        <v>812</v>
      </c>
      <c r="E469" s="44" t="s">
        <v>13</v>
      </c>
      <c r="F469" s="44" t="s">
        <v>14</v>
      </c>
      <c r="G469" s="9">
        <f>SUMIFS('Raw Data'!G$3:G$641,'Raw Data'!$B$3:$B$641,$B469,'Raw Data'!$D$3:$D$641,$E469)</f>
        <v>7819.2</v>
      </c>
      <c r="H469" s="9">
        <f>SUMIFS('Raw Data'!H$3:H$641,'Raw Data'!$B$3:$B$641,$B469,'Raw Data'!$D$3:$D$641,$E469)</f>
        <v>26.8</v>
      </c>
      <c r="I469" s="9">
        <f>SUMIFS('Raw Data'!I$3:I$641,'Raw Data'!$B$3:$B$641,$B469,'Raw Data'!$D$3:$D$641,$E469)</f>
        <v>0</v>
      </c>
      <c r="J469" s="10">
        <f t="shared" si="28"/>
        <v>26.8</v>
      </c>
      <c r="K469" s="11">
        <f t="shared" si="29"/>
        <v>7792.4</v>
      </c>
      <c r="L469" s="10">
        <f t="shared" si="30"/>
        <v>4561.2</v>
      </c>
      <c r="M469" s="11">
        <f t="shared" si="31"/>
        <v>4534.3999999999996</v>
      </c>
      <c r="N469" s="43">
        <v>1</v>
      </c>
      <c r="O469" s="12">
        <v>1500</v>
      </c>
      <c r="P469" s="13">
        <v>800</v>
      </c>
      <c r="Q469" s="43">
        <v>0</v>
      </c>
      <c r="R469" s="43">
        <v>0</v>
      </c>
      <c r="S469" s="47">
        <v>57</v>
      </c>
      <c r="T469" s="44" t="s">
        <v>13</v>
      </c>
      <c r="U469" s="2">
        <v>600</v>
      </c>
      <c r="W469"/>
    </row>
    <row r="470" spans="1:23" ht="13.15" customHeight="1" x14ac:dyDescent="0.25">
      <c r="A470" s="2">
        <v>2022</v>
      </c>
      <c r="B470" s="44" t="s">
        <v>813</v>
      </c>
      <c r="C470" s="2" t="s">
        <v>799</v>
      </c>
      <c r="D470" s="44" t="s">
        <v>814</v>
      </c>
      <c r="E470" s="44" t="s">
        <v>70</v>
      </c>
      <c r="F470" s="44" t="s">
        <v>71</v>
      </c>
      <c r="G470" s="9">
        <f>SUMIFS('Raw Data'!G$3:G$641,'Raw Data'!$B$3:$B$641,$B470,'Raw Data'!$D$3:$D$641,$E470)</f>
        <v>0</v>
      </c>
      <c r="H470" s="9">
        <f>SUMIFS('Raw Data'!H$3:H$641,'Raw Data'!$B$3:$B$641,$B470,'Raw Data'!$D$3:$D$641,$E470)</f>
        <v>0</v>
      </c>
      <c r="I470" s="9">
        <f>SUMIFS('Raw Data'!I$3:I$641,'Raw Data'!$B$3:$B$641,$B470,'Raw Data'!$D$3:$D$641,$E470)</f>
        <v>0</v>
      </c>
      <c r="J470" s="10">
        <f t="shared" si="28"/>
        <v>0</v>
      </c>
      <c r="K470" s="11">
        <f t="shared" si="29"/>
        <v>0</v>
      </c>
      <c r="L470" s="10">
        <f t="shared" si="30"/>
        <v>0</v>
      </c>
      <c r="M470" s="11">
        <f t="shared" si="31"/>
        <v>0</v>
      </c>
      <c r="N470" s="46">
        <v>1</v>
      </c>
      <c r="O470" s="2">
        <v>1500</v>
      </c>
      <c r="P470" s="47">
        <v>800</v>
      </c>
      <c r="Q470" s="46">
        <v>0</v>
      </c>
      <c r="R470" s="46">
        <v>0</v>
      </c>
      <c r="S470" s="47">
        <v>84</v>
      </c>
      <c r="T470" s="42">
        <v>322</v>
      </c>
      <c r="U470" s="2">
        <v>300</v>
      </c>
      <c r="W470"/>
    </row>
    <row r="471" spans="1:23" ht="13.15" customHeight="1" x14ac:dyDescent="0.25">
      <c r="A471" s="2">
        <v>2022</v>
      </c>
      <c r="B471" s="44" t="s">
        <v>813</v>
      </c>
      <c r="C471" s="44" t="s">
        <v>799</v>
      </c>
      <c r="D471" s="44" t="s">
        <v>814</v>
      </c>
      <c r="E471" s="44" t="s">
        <v>13</v>
      </c>
      <c r="F471" s="44" t="s">
        <v>14</v>
      </c>
      <c r="G471" s="9">
        <f>SUMIFS('Raw Data'!G$3:G$641,'Raw Data'!$B$3:$B$641,$B471,'Raw Data'!$D$3:$D$641,$E471)</f>
        <v>0</v>
      </c>
      <c r="H471" s="9">
        <f>SUMIFS('Raw Data'!H$3:H$641,'Raw Data'!$B$3:$B$641,$B471,'Raw Data'!$D$3:$D$641,$E471)</f>
        <v>595</v>
      </c>
      <c r="I471" s="9">
        <f>SUMIFS('Raw Data'!I$3:I$641,'Raw Data'!$B$3:$B$641,$B471,'Raw Data'!$D$3:$D$641,$E471)</f>
        <v>0</v>
      </c>
      <c r="J471" s="10">
        <f t="shared" si="28"/>
        <v>595</v>
      </c>
      <c r="K471" s="11">
        <f t="shared" si="29"/>
        <v>-595</v>
      </c>
      <c r="L471" s="10">
        <f t="shared" si="30"/>
        <v>0</v>
      </c>
      <c r="M471" s="11">
        <f t="shared" si="31"/>
        <v>-595</v>
      </c>
      <c r="N471" s="46">
        <v>1</v>
      </c>
      <c r="O471" s="2">
        <v>1500</v>
      </c>
      <c r="P471" s="47">
        <v>800</v>
      </c>
      <c r="Q471" s="46">
        <v>0</v>
      </c>
      <c r="R471" s="46">
        <v>0</v>
      </c>
      <c r="S471" s="47">
        <v>84</v>
      </c>
      <c r="T471" s="42">
        <v>610</v>
      </c>
      <c r="U471" s="2">
        <v>600</v>
      </c>
      <c r="V471"/>
      <c r="W471"/>
    </row>
    <row r="472" spans="1:23" ht="13.15" customHeight="1" x14ac:dyDescent="0.25">
      <c r="A472" s="2">
        <v>2022</v>
      </c>
      <c r="B472" s="14" t="s">
        <v>263</v>
      </c>
      <c r="C472" s="2" t="s">
        <v>799</v>
      </c>
      <c r="D472" s="2" t="s">
        <v>783</v>
      </c>
      <c r="E472" s="2" t="s">
        <v>132</v>
      </c>
      <c r="F472" s="2" t="s">
        <v>133</v>
      </c>
      <c r="G472" s="9">
        <f>SUMIFS('Raw Data'!G$3:G$641,'Raw Data'!$B$3:$B$641,$B472,'Raw Data'!$D$3:$D$641,$E472)</f>
        <v>0</v>
      </c>
      <c r="H472" s="9">
        <f>SUMIFS('Raw Data'!H$3:H$641,'Raw Data'!$B$3:$B$641,$B472,'Raw Data'!$D$3:$D$641,$E472)</f>
        <v>0</v>
      </c>
      <c r="I472" s="9">
        <f>SUMIFS('Raw Data'!I$3:I$641,'Raw Data'!$B$3:$B$641,$B472,'Raw Data'!$D$3:$D$641,$E472)</f>
        <v>0</v>
      </c>
      <c r="J472" s="10">
        <f t="shared" si="28"/>
        <v>0</v>
      </c>
      <c r="K472" s="11">
        <f t="shared" si="29"/>
        <v>0</v>
      </c>
      <c r="L472" s="10">
        <f t="shared" si="30"/>
        <v>0</v>
      </c>
      <c r="M472" s="11">
        <f t="shared" si="31"/>
        <v>0</v>
      </c>
      <c r="N472" s="43">
        <v>1</v>
      </c>
      <c r="O472" s="12">
        <v>1500</v>
      </c>
      <c r="P472" s="13">
        <v>800</v>
      </c>
      <c r="Q472" s="43">
        <v>0</v>
      </c>
      <c r="R472" s="43">
        <v>0</v>
      </c>
      <c r="S472" s="13">
        <v>85</v>
      </c>
      <c r="T472" s="42" t="s">
        <v>132</v>
      </c>
      <c r="U472" s="2">
        <v>300</v>
      </c>
      <c r="W472"/>
    </row>
    <row r="473" spans="1:23" ht="13.15" customHeight="1" x14ac:dyDescent="0.25">
      <c r="A473" s="2">
        <v>2022</v>
      </c>
      <c r="B473" s="14" t="s">
        <v>263</v>
      </c>
      <c r="C473" s="2" t="s">
        <v>799</v>
      </c>
      <c r="D473" s="2" t="s">
        <v>783</v>
      </c>
      <c r="E473" s="2" t="s">
        <v>70</v>
      </c>
      <c r="F473" s="2" t="s">
        <v>71</v>
      </c>
      <c r="G473" s="9">
        <f>SUMIFS('Raw Data'!G$3:G$641,'Raw Data'!$B$3:$B$641,$B473,'Raw Data'!$D$3:$D$641,$E473)</f>
        <v>44812</v>
      </c>
      <c r="H473" s="9">
        <f>SUMIFS('Raw Data'!H$3:H$641,'Raw Data'!$B$3:$B$641,$B473,'Raw Data'!$D$3:$D$641,$E473)</f>
        <v>0</v>
      </c>
      <c r="I473" s="9">
        <f>SUMIFS('Raw Data'!I$3:I$641,'Raw Data'!$B$3:$B$641,$B473,'Raw Data'!$D$3:$D$641,$E473)</f>
        <v>0</v>
      </c>
      <c r="J473" s="10">
        <f t="shared" si="28"/>
        <v>0</v>
      </c>
      <c r="K473" s="11">
        <f t="shared" si="29"/>
        <v>44812</v>
      </c>
      <c r="L473" s="10">
        <f t="shared" si="30"/>
        <v>26140.333333333336</v>
      </c>
      <c r="M473" s="11">
        <f t="shared" si="31"/>
        <v>26140.333333333336</v>
      </c>
      <c r="N473" s="43">
        <v>1</v>
      </c>
      <c r="O473" s="12">
        <v>1500</v>
      </c>
      <c r="P473" s="13">
        <v>800</v>
      </c>
      <c r="Q473" s="43">
        <v>0</v>
      </c>
      <c r="R473" s="43">
        <v>0</v>
      </c>
      <c r="S473" s="13">
        <v>85</v>
      </c>
      <c r="T473" s="42">
        <v>322</v>
      </c>
      <c r="U473" s="2">
        <v>300</v>
      </c>
      <c r="W473"/>
    </row>
    <row r="474" spans="1:23" ht="13.15" customHeight="1" x14ac:dyDescent="0.25">
      <c r="A474" s="2">
        <v>2022</v>
      </c>
      <c r="B474" s="14" t="s">
        <v>263</v>
      </c>
      <c r="C474" s="2" t="s">
        <v>799</v>
      </c>
      <c r="D474" s="2" t="s">
        <v>783</v>
      </c>
      <c r="E474" s="2" t="s">
        <v>13</v>
      </c>
      <c r="F474" s="2" t="s">
        <v>14</v>
      </c>
      <c r="G474" s="9">
        <f>SUMIFS('Raw Data'!G$3:G$641,'Raw Data'!$B$3:$B$641,$B474,'Raw Data'!$D$3:$D$641,$E474)</f>
        <v>0</v>
      </c>
      <c r="H474" s="9">
        <f>SUMIFS('Raw Data'!H$3:H$641,'Raw Data'!$B$3:$B$641,$B474,'Raw Data'!$D$3:$D$641,$E474)</f>
        <v>0</v>
      </c>
      <c r="I474" s="9">
        <f>SUMIFS('Raw Data'!I$3:I$641,'Raw Data'!$B$3:$B$641,$B474,'Raw Data'!$D$3:$D$641,$E474)</f>
        <v>0</v>
      </c>
      <c r="J474" s="10">
        <f t="shared" si="28"/>
        <v>0</v>
      </c>
      <c r="K474" s="11">
        <f t="shared" si="29"/>
        <v>0</v>
      </c>
      <c r="L474" s="10">
        <f t="shared" si="30"/>
        <v>0</v>
      </c>
      <c r="M474" s="11">
        <f t="shared" si="31"/>
        <v>0</v>
      </c>
      <c r="N474" s="43">
        <v>1</v>
      </c>
      <c r="O474" s="12">
        <v>1500</v>
      </c>
      <c r="P474" s="13">
        <v>800</v>
      </c>
      <c r="Q474" s="43">
        <v>0</v>
      </c>
      <c r="R474" s="43">
        <v>0</v>
      </c>
      <c r="S474" s="13">
        <v>85</v>
      </c>
      <c r="T474" s="42" t="s">
        <v>13</v>
      </c>
      <c r="U474" s="2">
        <v>600</v>
      </c>
      <c r="W474"/>
    </row>
    <row r="475" spans="1:23" ht="13.15" customHeight="1" x14ac:dyDescent="0.25">
      <c r="A475" s="2">
        <v>2022</v>
      </c>
      <c r="B475" s="44" t="s">
        <v>938</v>
      </c>
      <c r="C475" s="2" t="s">
        <v>799</v>
      </c>
      <c r="D475" s="44" t="s">
        <v>939</v>
      </c>
      <c r="E475" s="44" t="s">
        <v>13</v>
      </c>
      <c r="F475" s="44" t="s">
        <v>14</v>
      </c>
      <c r="G475" s="9">
        <f>SUMIFS('Raw Data'!G$3:G$641,'Raw Data'!$B$3:$B$641,$B475,'Raw Data'!$D$3:$D$641,$E475)</f>
        <v>0</v>
      </c>
      <c r="H475" s="9">
        <f>SUMIFS('Raw Data'!H$3:H$641,'Raw Data'!$B$3:$B$641,$B475,'Raw Data'!$D$3:$D$641,$E475)</f>
        <v>6692.68</v>
      </c>
      <c r="I475" s="9">
        <f>SUMIFS('Raw Data'!I$3:I$641,'Raw Data'!$B$3:$B$641,$B475,'Raw Data'!$D$3:$D$641,$E475)</f>
        <v>104.28</v>
      </c>
      <c r="J475" s="10">
        <f t="shared" si="28"/>
        <v>6796.96</v>
      </c>
      <c r="K475" s="11">
        <f t="shared" si="29"/>
        <v>-6796.96</v>
      </c>
      <c r="L475" s="10">
        <f t="shared" si="30"/>
        <v>0</v>
      </c>
      <c r="M475" s="11">
        <f t="shared" si="31"/>
        <v>-6796.96</v>
      </c>
      <c r="N475" s="43">
        <v>1</v>
      </c>
      <c r="O475" s="12">
        <v>1500</v>
      </c>
      <c r="P475" s="13">
        <v>810</v>
      </c>
      <c r="Q475" s="43">
        <v>0</v>
      </c>
      <c r="R475" s="43">
        <v>0</v>
      </c>
      <c r="S475" s="13">
        <v>57</v>
      </c>
      <c r="T475" s="42">
        <v>610</v>
      </c>
      <c r="U475" s="2">
        <v>600</v>
      </c>
      <c r="W475"/>
    </row>
    <row r="476" spans="1:23" ht="13.15" customHeight="1" x14ac:dyDescent="0.25">
      <c r="A476" s="2">
        <v>2022</v>
      </c>
      <c r="B476" s="44" t="s">
        <v>264</v>
      </c>
      <c r="C476" s="2" t="s">
        <v>799</v>
      </c>
      <c r="D476" s="44" t="s">
        <v>891</v>
      </c>
      <c r="E476" s="44" t="s">
        <v>70</v>
      </c>
      <c r="F476" s="44" t="s">
        <v>71</v>
      </c>
      <c r="G476" s="9">
        <f>SUMIFS('Raw Data'!G$3:G$641,'Raw Data'!$B$3:$B$641,$B476,'Raw Data'!$D$3:$D$641,$E476)</f>
        <v>0</v>
      </c>
      <c r="H476" s="9">
        <f>SUMIFS('Raw Data'!H$3:H$641,'Raw Data'!$B$3:$B$641,$B476,'Raw Data'!$D$3:$D$641,$E476)</f>
        <v>0</v>
      </c>
      <c r="I476" s="9">
        <f>SUMIFS('Raw Data'!I$3:I$641,'Raw Data'!$B$3:$B$641,$B476,'Raw Data'!$D$3:$D$641,$E476)</f>
        <v>0</v>
      </c>
      <c r="J476" s="10">
        <f t="shared" si="28"/>
        <v>0</v>
      </c>
      <c r="K476" s="11">
        <f t="shared" si="29"/>
        <v>0</v>
      </c>
      <c r="L476" s="10">
        <f t="shared" si="30"/>
        <v>0</v>
      </c>
      <c r="M476" s="11">
        <f t="shared" si="31"/>
        <v>0</v>
      </c>
      <c r="N476" s="46">
        <v>1</v>
      </c>
      <c r="O476" s="2">
        <v>1500</v>
      </c>
      <c r="P476" s="47">
        <v>810</v>
      </c>
      <c r="Q476" s="46">
        <v>0</v>
      </c>
      <c r="R476" s="46">
        <v>0</v>
      </c>
      <c r="S476" s="47">
        <v>84</v>
      </c>
      <c r="T476" s="42">
        <v>322</v>
      </c>
      <c r="U476" s="2">
        <v>300</v>
      </c>
      <c r="W476"/>
    </row>
    <row r="477" spans="1:23" x14ac:dyDescent="0.25">
      <c r="A477" s="2">
        <v>2022</v>
      </c>
      <c r="B477" s="44" t="s">
        <v>264</v>
      </c>
      <c r="C477" s="44" t="s">
        <v>799</v>
      </c>
      <c r="D477" s="44" t="s">
        <v>265</v>
      </c>
      <c r="E477" s="44" t="s">
        <v>13</v>
      </c>
      <c r="F477" s="44" t="s">
        <v>14</v>
      </c>
      <c r="G477" s="9">
        <f>SUMIFS('Raw Data'!G$3:G$641,'Raw Data'!$B$3:$B$641,$B477,'Raw Data'!$D$3:$D$641,$E477)</f>
        <v>5545</v>
      </c>
      <c r="H477" s="9">
        <f>SUMIFS('Raw Data'!H$3:H$641,'Raw Data'!$B$3:$B$641,$B477,'Raw Data'!$D$3:$D$641,$E477)</f>
        <v>2459.1799999999998</v>
      </c>
      <c r="I477" s="9">
        <f>SUMIFS('Raw Data'!I$3:I$641,'Raw Data'!$B$3:$B$641,$B477,'Raw Data'!$D$3:$D$641,$E477)</f>
        <v>447.7</v>
      </c>
      <c r="J477" s="10">
        <f t="shared" si="28"/>
        <v>2906.8799999999997</v>
      </c>
      <c r="K477" s="11">
        <f t="shared" si="29"/>
        <v>2638.1200000000003</v>
      </c>
      <c r="L477" s="10">
        <f t="shared" si="30"/>
        <v>3234.583333333333</v>
      </c>
      <c r="M477" s="11">
        <f t="shared" si="31"/>
        <v>327.70333333333338</v>
      </c>
      <c r="N477" s="43">
        <v>1</v>
      </c>
      <c r="O477" s="12">
        <v>1500</v>
      </c>
      <c r="P477" s="13">
        <v>810</v>
      </c>
      <c r="Q477" s="43">
        <v>0</v>
      </c>
      <c r="R477" s="43">
        <v>0</v>
      </c>
      <c r="S477" s="13">
        <v>84</v>
      </c>
      <c r="T477" s="42">
        <v>610</v>
      </c>
      <c r="U477" s="2">
        <v>600</v>
      </c>
      <c r="V477" s="15"/>
      <c r="W477"/>
    </row>
    <row r="478" spans="1:23" s="69" customFormat="1" x14ac:dyDescent="0.25">
      <c r="A478" s="2">
        <v>2022</v>
      </c>
      <c r="B478" s="44" t="s">
        <v>906</v>
      </c>
      <c r="C478" s="2" t="s">
        <v>799</v>
      </c>
      <c r="D478" s="44" t="s">
        <v>907</v>
      </c>
      <c r="E478" s="44" t="s">
        <v>13</v>
      </c>
      <c r="F478" s="44" t="s">
        <v>14</v>
      </c>
      <c r="G478" s="9">
        <f>SUMIFS('Raw Data'!G$3:G$641,'Raw Data'!$B$3:$B$641,$B478,'Raw Data'!$D$3:$D$641,$E478)</f>
        <v>0</v>
      </c>
      <c r="H478" s="9">
        <f>SUMIFS('Raw Data'!H$3:H$641,'Raw Data'!$B$3:$B$641,$B478,'Raw Data'!$D$3:$D$641,$E478)</f>
        <v>9744</v>
      </c>
      <c r="I478" s="9">
        <f>SUMIFS('Raw Data'!I$3:I$641,'Raw Data'!$B$3:$B$641,$B478,'Raw Data'!$D$3:$D$641,$E478)</f>
        <v>0</v>
      </c>
      <c r="J478" s="10">
        <f t="shared" si="28"/>
        <v>9744</v>
      </c>
      <c r="K478" s="11">
        <f t="shared" si="29"/>
        <v>-9744</v>
      </c>
      <c r="L478" s="10">
        <f t="shared" si="30"/>
        <v>0</v>
      </c>
      <c r="M478" s="11">
        <f t="shared" si="31"/>
        <v>-9744</v>
      </c>
      <c r="N478" s="46">
        <v>1</v>
      </c>
      <c r="O478" s="2">
        <v>1500</v>
      </c>
      <c r="P478" s="47">
        <v>986</v>
      </c>
      <c r="Q478" s="46">
        <v>0</v>
      </c>
      <c r="R478" s="46">
        <v>0</v>
      </c>
      <c r="S478" s="47">
        <v>56</v>
      </c>
      <c r="T478" s="42">
        <v>610</v>
      </c>
      <c r="U478" s="2">
        <v>600</v>
      </c>
      <c r="V478"/>
    </row>
    <row r="479" spans="1:23" s="69" customFormat="1" ht="13.35" customHeight="1" x14ac:dyDescent="0.25">
      <c r="A479" s="2">
        <v>2022</v>
      </c>
      <c r="B479" s="42" t="s">
        <v>1038</v>
      </c>
      <c r="C479" s="2" t="s">
        <v>799</v>
      </c>
      <c r="D479" s="42" t="s">
        <v>1039</v>
      </c>
      <c r="E479" s="42" t="s">
        <v>13</v>
      </c>
      <c r="F479" s="42" t="s">
        <v>14</v>
      </c>
      <c r="G479" s="9">
        <f>SUMIFS('Raw Data'!G$3:G$641,'Raw Data'!$B$3:$B$641,$B479,'Raw Data'!$D$3:$D$641,$E479)</f>
        <v>0</v>
      </c>
      <c r="H479" s="9">
        <f>SUMIFS('Raw Data'!H$3:H$641,'Raw Data'!$B$3:$B$641,$B479,'Raw Data'!$D$3:$D$641,$E479)</f>
        <v>0</v>
      </c>
      <c r="I479" s="9">
        <f>SUMIFS('Raw Data'!I$3:I$641,'Raw Data'!$B$3:$B$641,$B479,'Raw Data'!$D$3:$D$641,$E479)</f>
        <v>53.32</v>
      </c>
      <c r="J479" s="10">
        <f t="shared" si="28"/>
        <v>53.32</v>
      </c>
      <c r="K479" s="11">
        <f t="shared" si="29"/>
        <v>-53.32</v>
      </c>
      <c r="L479" s="10">
        <f t="shared" si="30"/>
        <v>0</v>
      </c>
      <c r="M479" s="11">
        <f t="shared" si="31"/>
        <v>-53.32</v>
      </c>
      <c r="N479" s="43">
        <v>1</v>
      </c>
      <c r="O479" s="12">
        <v>1500</v>
      </c>
      <c r="P479" s="13">
        <v>988</v>
      </c>
      <c r="Q479" s="43">
        <v>0</v>
      </c>
      <c r="R479" s="43">
        <v>0</v>
      </c>
      <c r="S479" s="13">
        <v>61</v>
      </c>
      <c r="T479" s="42">
        <v>610</v>
      </c>
      <c r="U479" s="2">
        <v>600</v>
      </c>
      <c r="V479" s="6"/>
    </row>
    <row r="480" spans="1:23" ht="13.15" customHeight="1" x14ac:dyDescent="0.25">
      <c r="A480" s="2">
        <v>2022</v>
      </c>
      <c r="B480" s="44" t="s">
        <v>991</v>
      </c>
      <c r="C480" s="2" t="s">
        <v>799</v>
      </c>
      <c r="D480" s="44" t="s">
        <v>992</v>
      </c>
      <c r="E480" s="44" t="s">
        <v>169</v>
      </c>
      <c r="F480" s="44" t="s">
        <v>170</v>
      </c>
      <c r="G480" s="9">
        <f>SUMIFS('Raw Data'!G$3:G$641,'Raw Data'!$B$3:$B$641,$B480,'Raw Data'!$D$3:$D$641,$E480)</f>
        <v>0</v>
      </c>
      <c r="H480" s="9">
        <f>SUMIFS('Raw Data'!H$3:H$641,'Raw Data'!$B$3:$B$641,$B480,'Raw Data'!$D$3:$D$641,$E480)</f>
        <v>689.11</v>
      </c>
      <c r="I480" s="9">
        <f>SUMIFS('Raw Data'!I$3:I$641,'Raw Data'!$B$3:$B$641,$B480,'Raw Data'!$D$3:$D$641,$E480)</f>
        <v>0</v>
      </c>
      <c r="J480" s="10">
        <f t="shared" si="28"/>
        <v>689.11</v>
      </c>
      <c r="K480" s="11">
        <f t="shared" si="29"/>
        <v>-689.11</v>
      </c>
      <c r="L480" s="10">
        <f t="shared" si="30"/>
        <v>0</v>
      </c>
      <c r="M480" s="11">
        <f t="shared" si="31"/>
        <v>-689.11</v>
      </c>
      <c r="N480" s="43">
        <v>1</v>
      </c>
      <c r="O480" s="12">
        <v>2111</v>
      </c>
      <c r="P480" s="13">
        <v>0</v>
      </c>
      <c r="Q480" s="43">
        <v>0</v>
      </c>
      <c r="R480" s="43">
        <v>0</v>
      </c>
      <c r="S480" s="13">
        <v>0</v>
      </c>
      <c r="T480" s="44">
        <v>530</v>
      </c>
      <c r="U480" s="2">
        <v>500</v>
      </c>
      <c r="W480"/>
    </row>
    <row r="481" spans="1:24" ht="13.15" customHeight="1" x14ac:dyDescent="0.25">
      <c r="A481" s="2">
        <v>2022</v>
      </c>
      <c r="B481" s="44" t="s">
        <v>847</v>
      </c>
      <c r="C481" s="2" t="s">
        <v>799</v>
      </c>
      <c r="D481" s="44" t="s">
        <v>848</v>
      </c>
      <c r="E481" s="44" t="s">
        <v>31</v>
      </c>
      <c r="F481" s="44" t="s">
        <v>32</v>
      </c>
      <c r="G481" s="9">
        <f>SUMIFS('Raw Data'!G$3:G$641,'Raw Data'!$B$3:$B$641,$B481,'Raw Data'!$D$3:$D$641,$E481)</f>
        <v>0</v>
      </c>
      <c r="H481" s="9">
        <f>SUMIFS('Raw Data'!H$3:H$641,'Raw Data'!$B$3:$B$641,$B481,'Raw Data'!$D$3:$D$641,$E481)</f>
        <v>1720.23</v>
      </c>
      <c r="I481" s="9">
        <f>SUMIFS('Raw Data'!I$3:I$641,'Raw Data'!$B$3:$B$641,$B481,'Raw Data'!$D$3:$D$641,$E481)</f>
        <v>0</v>
      </c>
      <c r="J481" s="10">
        <f t="shared" si="28"/>
        <v>1720.23</v>
      </c>
      <c r="K481" s="11">
        <f t="shared" si="29"/>
        <v>-1720.23</v>
      </c>
      <c r="L481" s="10">
        <f t="shared" si="30"/>
        <v>0</v>
      </c>
      <c r="M481" s="11">
        <f t="shared" si="31"/>
        <v>-1720.23</v>
      </c>
      <c r="N481" s="46">
        <v>1</v>
      </c>
      <c r="O481" s="2">
        <v>2111</v>
      </c>
      <c r="P481" s="47">
        <v>800</v>
      </c>
      <c r="Q481" s="46">
        <v>10</v>
      </c>
      <c r="R481" s="46">
        <v>0</v>
      </c>
      <c r="S481" s="47">
        <v>432</v>
      </c>
      <c r="T481" s="44">
        <v>329</v>
      </c>
      <c r="U481" s="2">
        <v>300</v>
      </c>
      <c r="V481" s="69"/>
      <c r="W481"/>
    </row>
    <row r="482" spans="1:24" ht="13.15" customHeight="1" x14ac:dyDescent="0.25">
      <c r="A482" s="2">
        <v>2022</v>
      </c>
      <c r="B482" s="44" t="s">
        <v>847</v>
      </c>
      <c r="C482" s="2" t="s">
        <v>799</v>
      </c>
      <c r="D482" s="44" t="s">
        <v>848</v>
      </c>
      <c r="E482" s="44" t="s">
        <v>169</v>
      </c>
      <c r="F482" s="44" t="s">
        <v>170</v>
      </c>
      <c r="G482" s="9">
        <f>SUMIFS('Raw Data'!G$3:G$641,'Raw Data'!$B$3:$B$641,$B482,'Raw Data'!$D$3:$D$641,$E482)</f>
        <v>0</v>
      </c>
      <c r="H482" s="9">
        <f>SUMIFS('Raw Data'!H$3:H$641,'Raw Data'!$B$3:$B$641,$B482,'Raw Data'!$D$3:$D$641,$E482)</f>
        <v>0</v>
      </c>
      <c r="I482" s="9">
        <f>SUMIFS('Raw Data'!I$3:I$641,'Raw Data'!$B$3:$B$641,$B482,'Raw Data'!$D$3:$D$641,$E482)</f>
        <v>0</v>
      </c>
      <c r="J482" s="10">
        <f t="shared" si="28"/>
        <v>0</v>
      </c>
      <c r="K482" s="11">
        <f t="shared" si="29"/>
        <v>0</v>
      </c>
      <c r="L482" s="10">
        <f t="shared" si="30"/>
        <v>0</v>
      </c>
      <c r="M482" s="11">
        <f t="shared" si="31"/>
        <v>0</v>
      </c>
      <c r="N482" s="46">
        <v>1</v>
      </c>
      <c r="O482" s="2">
        <v>2111</v>
      </c>
      <c r="P482" s="47">
        <v>800</v>
      </c>
      <c r="Q482" s="46">
        <v>10</v>
      </c>
      <c r="R482" s="46">
        <v>0</v>
      </c>
      <c r="S482" s="47">
        <v>432</v>
      </c>
      <c r="T482" s="42">
        <v>530</v>
      </c>
      <c r="U482" s="2">
        <v>500</v>
      </c>
      <c r="V482" s="15"/>
      <c r="W482"/>
    </row>
    <row r="483" spans="1:24" ht="13.15" customHeight="1" x14ac:dyDescent="0.25">
      <c r="A483" s="2">
        <v>2022</v>
      </c>
      <c r="B483" s="44" t="s">
        <v>847</v>
      </c>
      <c r="C483" s="2" t="s">
        <v>799</v>
      </c>
      <c r="D483" s="44" t="s">
        <v>848</v>
      </c>
      <c r="E483" s="44" t="s">
        <v>19</v>
      </c>
      <c r="F483" s="44" t="s">
        <v>20</v>
      </c>
      <c r="G483" s="9">
        <f>SUMIFS('Raw Data'!G$3:G$641,'Raw Data'!$B$3:$B$641,$B483,'Raw Data'!$D$3:$D$641,$E483)</f>
        <v>0</v>
      </c>
      <c r="H483" s="9">
        <f>SUMIFS('Raw Data'!H$3:H$641,'Raw Data'!$B$3:$B$641,$B483,'Raw Data'!$D$3:$D$641,$E483)</f>
        <v>0</v>
      </c>
      <c r="I483" s="9">
        <f>SUMIFS('Raw Data'!I$3:I$641,'Raw Data'!$B$3:$B$641,$B483,'Raw Data'!$D$3:$D$641,$E483)</f>
        <v>0</v>
      </c>
      <c r="J483" s="10">
        <f t="shared" si="28"/>
        <v>0</v>
      </c>
      <c r="K483" s="11">
        <f t="shared" si="29"/>
        <v>0</v>
      </c>
      <c r="L483" s="10">
        <f t="shared" si="30"/>
        <v>0</v>
      </c>
      <c r="M483" s="11">
        <f t="shared" si="31"/>
        <v>0</v>
      </c>
      <c r="N483" s="46">
        <v>1</v>
      </c>
      <c r="O483" s="2">
        <v>2111</v>
      </c>
      <c r="P483" s="47">
        <v>800</v>
      </c>
      <c r="Q483" s="46">
        <v>10</v>
      </c>
      <c r="R483" s="46">
        <v>0</v>
      </c>
      <c r="S483" s="47">
        <v>432</v>
      </c>
      <c r="T483" s="42">
        <v>580</v>
      </c>
      <c r="U483" s="2">
        <v>500</v>
      </c>
      <c r="V483"/>
      <c r="W483"/>
    </row>
    <row r="484" spans="1:24" ht="13.15" customHeight="1" x14ac:dyDescent="0.25">
      <c r="A484" s="2">
        <v>2022</v>
      </c>
      <c r="B484" s="44" t="s">
        <v>847</v>
      </c>
      <c r="C484" s="2" t="s">
        <v>799</v>
      </c>
      <c r="D484" s="44" t="s">
        <v>848</v>
      </c>
      <c r="E484" s="44" t="s">
        <v>934</v>
      </c>
      <c r="F484" s="44" t="s">
        <v>935</v>
      </c>
      <c r="G484" s="9">
        <f>SUMIFS('Raw Data'!G$3:G$641,'Raw Data'!$B$3:$B$641,$B484,'Raw Data'!$D$3:$D$641,$E484)</f>
        <v>6000</v>
      </c>
      <c r="H484" s="9">
        <f>SUMIFS('Raw Data'!H$3:H$641,'Raw Data'!$B$3:$B$641,$B484,'Raw Data'!$D$3:$D$641,$E484)</f>
        <v>1350</v>
      </c>
      <c r="I484" s="9">
        <f>SUMIFS('Raw Data'!I$3:I$641,'Raw Data'!$B$3:$B$641,$B484,'Raw Data'!$D$3:$D$641,$E484)</f>
        <v>0</v>
      </c>
      <c r="J484" s="10">
        <f t="shared" si="28"/>
        <v>1350</v>
      </c>
      <c r="K484" s="11">
        <f t="shared" si="29"/>
        <v>4650</v>
      </c>
      <c r="L484" s="10">
        <f t="shared" si="30"/>
        <v>3500</v>
      </c>
      <c r="M484" s="11">
        <f t="shared" si="31"/>
        <v>2150</v>
      </c>
      <c r="N484" s="46">
        <v>1</v>
      </c>
      <c r="O484" s="2">
        <v>2111</v>
      </c>
      <c r="P484" s="47">
        <v>800</v>
      </c>
      <c r="Q484" s="46">
        <v>10</v>
      </c>
      <c r="R484" s="46">
        <v>0</v>
      </c>
      <c r="S484" s="47">
        <v>432</v>
      </c>
      <c r="T484" s="44" t="s">
        <v>934</v>
      </c>
      <c r="U484" s="2">
        <v>500</v>
      </c>
      <c r="W484"/>
    </row>
    <row r="485" spans="1:24" ht="13.15" customHeight="1" x14ac:dyDescent="0.25">
      <c r="A485" s="2">
        <v>2022</v>
      </c>
      <c r="B485" s="44" t="s">
        <v>847</v>
      </c>
      <c r="C485" s="2" t="s">
        <v>799</v>
      </c>
      <c r="D485" s="44" t="s">
        <v>848</v>
      </c>
      <c r="E485" s="44" t="s">
        <v>13</v>
      </c>
      <c r="F485" s="44" t="s">
        <v>14</v>
      </c>
      <c r="G485" s="9">
        <f>SUMIFS('Raw Data'!G$3:G$641,'Raw Data'!$B$3:$B$641,$B485,'Raw Data'!$D$3:$D$641,$E485)</f>
        <v>0</v>
      </c>
      <c r="H485" s="9">
        <f>SUMIFS('Raw Data'!H$3:H$641,'Raw Data'!$B$3:$B$641,$B485,'Raw Data'!$D$3:$D$641,$E485)</f>
        <v>0</v>
      </c>
      <c r="I485" s="9">
        <f>SUMIFS('Raw Data'!I$3:I$641,'Raw Data'!$B$3:$B$641,$B485,'Raw Data'!$D$3:$D$641,$E485)</f>
        <v>0</v>
      </c>
      <c r="J485" s="10">
        <f t="shared" si="28"/>
        <v>0</v>
      </c>
      <c r="K485" s="11">
        <f t="shared" si="29"/>
        <v>0</v>
      </c>
      <c r="L485" s="10">
        <f t="shared" si="30"/>
        <v>0</v>
      </c>
      <c r="M485" s="11">
        <f t="shared" si="31"/>
        <v>0</v>
      </c>
      <c r="N485" s="46">
        <v>1</v>
      </c>
      <c r="O485" s="2">
        <v>2111</v>
      </c>
      <c r="P485" s="47">
        <v>800</v>
      </c>
      <c r="Q485" s="46">
        <v>10</v>
      </c>
      <c r="R485" s="46">
        <v>0</v>
      </c>
      <c r="S485" s="47">
        <v>432</v>
      </c>
      <c r="T485" s="42">
        <v>610</v>
      </c>
      <c r="U485" s="2">
        <v>600</v>
      </c>
      <c r="V485"/>
      <c r="W485"/>
    </row>
    <row r="486" spans="1:24" ht="13.15" customHeight="1" x14ac:dyDescent="0.25">
      <c r="A486" s="2">
        <v>2022</v>
      </c>
      <c r="B486" s="44" t="s">
        <v>267</v>
      </c>
      <c r="C486" s="2" t="s">
        <v>799</v>
      </c>
      <c r="D486" s="44" t="s">
        <v>268</v>
      </c>
      <c r="E486" s="44" t="s">
        <v>31</v>
      </c>
      <c r="F486" s="44" t="s">
        <v>32</v>
      </c>
      <c r="G486" s="9">
        <f>SUMIFS('Raw Data'!G$3:G$641,'Raw Data'!$B$3:$B$641,$B486,'Raw Data'!$D$3:$D$641,$E486)</f>
        <v>0</v>
      </c>
      <c r="H486" s="9">
        <f>SUMIFS('Raw Data'!H$3:H$641,'Raw Data'!$B$3:$B$641,$B486,'Raw Data'!$D$3:$D$641,$E486)</f>
        <v>0</v>
      </c>
      <c r="I486" s="9">
        <f>SUMIFS('Raw Data'!I$3:I$641,'Raw Data'!$B$3:$B$641,$B486,'Raw Data'!$D$3:$D$641,$E486)</f>
        <v>0</v>
      </c>
      <c r="J486" s="10">
        <f t="shared" si="28"/>
        <v>0</v>
      </c>
      <c r="K486" s="11">
        <f t="shared" si="29"/>
        <v>0</v>
      </c>
      <c r="L486" s="10">
        <f t="shared" si="30"/>
        <v>0</v>
      </c>
      <c r="M486" s="11">
        <f t="shared" si="31"/>
        <v>0</v>
      </c>
      <c r="N486" s="43">
        <v>1</v>
      </c>
      <c r="O486" s="12">
        <v>2111</v>
      </c>
      <c r="P486" s="13">
        <v>800</v>
      </c>
      <c r="Q486" s="43">
        <v>11</v>
      </c>
      <c r="R486" s="43">
        <v>0</v>
      </c>
      <c r="S486" s="13">
        <v>432</v>
      </c>
      <c r="T486" s="42">
        <v>329</v>
      </c>
      <c r="U486" s="2">
        <v>300</v>
      </c>
      <c r="W486"/>
    </row>
    <row r="487" spans="1:24" ht="13.15" customHeight="1" x14ac:dyDescent="0.25">
      <c r="A487" s="2">
        <v>2022</v>
      </c>
      <c r="B487" s="14" t="s">
        <v>267</v>
      </c>
      <c r="C487" s="2" t="s">
        <v>799</v>
      </c>
      <c r="D487" s="2" t="s">
        <v>266</v>
      </c>
      <c r="E487" s="2" t="s">
        <v>169</v>
      </c>
      <c r="F487" s="2" t="s">
        <v>170</v>
      </c>
      <c r="G487" s="9">
        <f>SUMIFS('Raw Data'!G$3:G$641,'Raw Data'!$B$3:$B$641,$B487,'Raw Data'!$D$3:$D$641,$E487)</f>
        <v>0</v>
      </c>
      <c r="H487" s="9">
        <f>SUMIFS('Raw Data'!H$3:H$641,'Raw Data'!$B$3:$B$641,$B487,'Raw Data'!$D$3:$D$641,$E487)</f>
        <v>0</v>
      </c>
      <c r="I487" s="9">
        <f>SUMIFS('Raw Data'!I$3:I$641,'Raw Data'!$B$3:$B$641,$B487,'Raw Data'!$D$3:$D$641,$E487)</f>
        <v>0</v>
      </c>
      <c r="J487" s="10">
        <f t="shared" si="28"/>
        <v>0</v>
      </c>
      <c r="K487" s="11">
        <f t="shared" si="29"/>
        <v>0</v>
      </c>
      <c r="L487" s="10">
        <f t="shared" si="30"/>
        <v>0</v>
      </c>
      <c r="M487" s="11">
        <f t="shared" si="31"/>
        <v>0</v>
      </c>
      <c r="N487" s="43">
        <v>1</v>
      </c>
      <c r="O487" s="12">
        <v>2111</v>
      </c>
      <c r="P487" s="13">
        <v>800</v>
      </c>
      <c r="Q487" s="43">
        <v>11</v>
      </c>
      <c r="R487" s="43">
        <v>0</v>
      </c>
      <c r="S487" s="13">
        <v>432</v>
      </c>
      <c r="T487" s="42" t="s">
        <v>169</v>
      </c>
      <c r="U487" s="2">
        <v>500</v>
      </c>
      <c r="V487" s="15"/>
      <c r="W487"/>
    </row>
    <row r="488" spans="1:24" ht="13.15" customHeight="1" x14ac:dyDescent="0.25">
      <c r="A488" s="2">
        <v>2022</v>
      </c>
      <c r="B488" s="14" t="s">
        <v>267</v>
      </c>
      <c r="C488" s="2" t="s">
        <v>799</v>
      </c>
      <c r="D488" s="2" t="s">
        <v>266</v>
      </c>
      <c r="E488" s="2" t="s">
        <v>19</v>
      </c>
      <c r="F488" s="2" t="s">
        <v>752</v>
      </c>
      <c r="G488" s="9">
        <f>SUMIFS('Raw Data'!G$3:G$641,'Raw Data'!$B$3:$B$641,$B488,'Raw Data'!$D$3:$D$641,$E488)</f>
        <v>0</v>
      </c>
      <c r="H488" s="9">
        <f>SUMIFS('Raw Data'!H$3:H$641,'Raw Data'!$B$3:$B$641,$B488,'Raw Data'!$D$3:$D$641,$E488)</f>
        <v>0</v>
      </c>
      <c r="I488" s="9">
        <f>SUMIFS('Raw Data'!I$3:I$641,'Raw Data'!$B$3:$B$641,$B488,'Raw Data'!$D$3:$D$641,$E488)</f>
        <v>0</v>
      </c>
      <c r="J488" s="10">
        <f t="shared" si="28"/>
        <v>0</v>
      </c>
      <c r="K488" s="11">
        <f t="shared" si="29"/>
        <v>0</v>
      </c>
      <c r="L488" s="10">
        <f t="shared" si="30"/>
        <v>0</v>
      </c>
      <c r="M488" s="11">
        <f t="shared" si="31"/>
        <v>0</v>
      </c>
      <c r="N488" s="43">
        <v>1</v>
      </c>
      <c r="O488" s="12">
        <v>2111</v>
      </c>
      <c r="P488" s="13">
        <v>800</v>
      </c>
      <c r="Q488" s="43">
        <v>11</v>
      </c>
      <c r="R488" s="43">
        <v>0</v>
      </c>
      <c r="S488" s="13">
        <v>432</v>
      </c>
      <c r="T488" s="42" t="s">
        <v>19</v>
      </c>
      <c r="U488" s="2">
        <v>500</v>
      </c>
      <c r="W488"/>
    </row>
    <row r="489" spans="1:24" ht="13.15" customHeight="1" x14ac:dyDescent="0.25">
      <c r="A489" s="2">
        <v>2022</v>
      </c>
      <c r="B489" s="44" t="s">
        <v>267</v>
      </c>
      <c r="C489" s="44" t="s">
        <v>799</v>
      </c>
      <c r="D489" s="44" t="s">
        <v>268</v>
      </c>
      <c r="E489" s="44" t="s">
        <v>13</v>
      </c>
      <c r="F489" s="44" t="s">
        <v>14</v>
      </c>
      <c r="G489" s="9">
        <f>SUMIFS('Raw Data'!G$3:G$641,'Raw Data'!$B$3:$B$641,$B489,'Raw Data'!$D$3:$D$641,$E489)</f>
        <v>0</v>
      </c>
      <c r="H489" s="9">
        <f>SUMIFS('Raw Data'!H$3:H$641,'Raw Data'!$B$3:$B$641,$B489,'Raw Data'!$D$3:$D$641,$E489)</f>
        <v>0</v>
      </c>
      <c r="I489" s="9">
        <f>SUMIFS('Raw Data'!I$3:I$641,'Raw Data'!$B$3:$B$641,$B489,'Raw Data'!$D$3:$D$641,$E489)</f>
        <v>0</v>
      </c>
      <c r="J489" s="10">
        <f t="shared" si="28"/>
        <v>0</v>
      </c>
      <c r="K489" s="11">
        <f t="shared" si="29"/>
        <v>0</v>
      </c>
      <c r="L489" s="10">
        <f t="shared" si="30"/>
        <v>0</v>
      </c>
      <c r="M489" s="11">
        <f t="shared" si="31"/>
        <v>0</v>
      </c>
      <c r="N489" s="43">
        <v>1</v>
      </c>
      <c r="O489" s="12">
        <v>2111</v>
      </c>
      <c r="P489" s="13">
        <v>800</v>
      </c>
      <c r="Q489" s="43">
        <v>11</v>
      </c>
      <c r="R489" s="43">
        <v>0</v>
      </c>
      <c r="S489" s="13">
        <v>432</v>
      </c>
      <c r="T489" s="44" t="s">
        <v>13</v>
      </c>
      <c r="U489" s="2">
        <v>600</v>
      </c>
      <c r="W489"/>
    </row>
    <row r="490" spans="1:24" ht="13.15" customHeight="1" x14ac:dyDescent="0.25">
      <c r="A490" s="2">
        <v>2022</v>
      </c>
      <c r="B490" s="44" t="s">
        <v>269</v>
      </c>
      <c r="C490" s="2" t="s">
        <v>799</v>
      </c>
      <c r="D490" s="44" t="s">
        <v>268</v>
      </c>
      <c r="E490" s="44" t="s">
        <v>31</v>
      </c>
      <c r="F490" s="44" t="s">
        <v>32</v>
      </c>
      <c r="G490" s="9">
        <f>SUMIFS('Raw Data'!G$3:G$641,'Raw Data'!$B$3:$B$641,$B490,'Raw Data'!$D$3:$D$641,$E490)</f>
        <v>0</v>
      </c>
      <c r="H490" s="9">
        <f>SUMIFS('Raw Data'!H$3:H$641,'Raw Data'!$B$3:$B$641,$B490,'Raw Data'!$D$3:$D$641,$E490)</f>
        <v>718.2</v>
      </c>
      <c r="I490" s="9">
        <f>SUMIFS('Raw Data'!I$3:I$641,'Raw Data'!$B$3:$B$641,$B490,'Raw Data'!$D$3:$D$641,$E490)</f>
        <v>0</v>
      </c>
      <c r="J490" s="10">
        <f t="shared" si="28"/>
        <v>718.2</v>
      </c>
      <c r="K490" s="11">
        <f t="shared" si="29"/>
        <v>-718.2</v>
      </c>
      <c r="L490" s="10">
        <f t="shared" si="30"/>
        <v>0</v>
      </c>
      <c r="M490" s="11">
        <f t="shared" si="31"/>
        <v>-718.2</v>
      </c>
      <c r="N490" s="43">
        <v>1</v>
      </c>
      <c r="O490" s="12">
        <v>2111</v>
      </c>
      <c r="P490" s="13">
        <v>800</v>
      </c>
      <c r="Q490" s="43">
        <v>21</v>
      </c>
      <c r="R490" s="43">
        <v>0</v>
      </c>
      <c r="S490" s="13">
        <v>432</v>
      </c>
      <c r="T490" s="42">
        <v>329</v>
      </c>
      <c r="U490" s="2">
        <v>300</v>
      </c>
      <c r="W490"/>
    </row>
    <row r="491" spans="1:24" ht="13.15" customHeight="1" x14ac:dyDescent="0.25">
      <c r="A491" s="2">
        <v>2022</v>
      </c>
      <c r="B491" s="14" t="s">
        <v>269</v>
      </c>
      <c r="C491" s="2" t="s">
        <v>799</v>
      </c>
      <c r="D491" s="2" t="s">
        <v>266</v>
      </c>
      <c r="E491" s="2" t="s">
        <v>169</v>
      </c>
      <c r="F491" s="2" t="s">
        <v>170</v>
      </c>
      <c r="G491" s="9">
        <f>SUMIFS('Raw Data'!G$3:G$641,'Raw Data'!$B$3:$B$641,$B491,'Raw Data'!$D$3:$D$641,$E491)</f>
        <v>0</v>
      </c>
      <c r="H491" s="9">
        <f>SUMIFS('Raw Data'!H$3:H$641,'Raw Data'!$B$3:$B$641,$B491,'Raw Data'!$D$3:$D$641,$E491)</f>
        <v>0</v>
      </c>
      <c r="I491" s="9">
        <f>SUMIFS('Raw Data'!I$3:I$641,'Raw Data'!$B$3:$B$641,$B491,'Raw Data'!$D$3:$D$641,$E491)</f>
        <v>0</v>
      </c>
      <c r="J491" s="10">
        <f t="shared" si="28"/>
        <v>0</v>
      </c>
      <c r="K491" s="11">
        <f t="shared" si="29"/>
        <v>0</v>
      </c>
      <c r="L491" s="10">
        <f t="shared" si="30"/>
        <v>0</v>
      </c>
      <c r="M491" s="11">
        <f t="shared" si="31"/>
        <v>0</v>
      </c>
      <c r="N491" s="43">
        <v>1</v>
      </c>
      <c r="O491" s="12">
        <v>2111</v>
      </c>
      <c r="P491" s="13">
        <v>800</v>
      </c>
      <c r="Q491" s="43">
        <v>21</v>
      </c>
      <c r="R491" s="43">
        <v>0</v>
      </c>
      <c r="S491" s="13">
        <v>432</v>
      </c>
      <c r="T491" s="42" t="s">
        <v>169</v>
      </c>
      <c r="U491" s="2">
        <v>500</v>
      </c>
      <c r="V491" s="15"/>
      <c r="W491"/>
    </row>
    <row r="492" spans="1:24" ht="13.15" customHeight="1" x14ac:dyDescent="0.25">
      <c r="A492" s="2">
        <v>2022</v>
      </c>
      <c r="B492" s="14" t="s">
        <v>269</v>
      </c>
      <c r="C492" s="2" t="s">
        <v>799</v>
      </c>
      <c r="D492" s="2" t="s">
        <v>266</v>
      </c>
      <c r="E492" s="2" t="s">
        <v>19</v>
      </c>
      <c r="F492" s="2" t="s">
        <v>752</v>
      </c>
      <c r="G492" s="9">
        <f>SUMIFS('Raw Data'!G$3:G$641,'Raw Data'!$B$3:$B$641,$B492,'Raw Data'!$D$3:$D$641,$E492)</f>
        <v>0</v>
      </c>
      <c r="H492" s="9">
        <f>SUMIFS('Raw Data'!H$3:H$641,'Raw Data'!$B$3:$B$641,$B492,'Raw Data'!$D$3:$D$641,$E492)</f>
        <v>0</v>
      </c>
      <c r="I492" s="9">
        <f>SUMIFS('Raw Data'!I$3:I$641,'Raw Data'!$B$3:$B$641,$B492,'Raw Data'!$D$3:$D$641,$E492)</f>
        <v>0</v>
      </c>
      <c r="J492" s="10">
        <f t="shared" si="28"/>
        <v>0</v>
      </c>
      <c r="K492" s="11">
        <f t="shared" si="29"/>
        <v>0</v>
      </c>
      <c r="L492" s="10">
        <f t="shared" si="30"/>
        <v>0</v>
      </c>
      <c r="M492" s="11">
        <f t="shared" si="31"/>
        <v>0</v>
      </c>
      <c r="N492" s="43">
        <v>1</v>
      </c>
      <c r="O492" s="12">
        <v>2111</v>
      </c>
      <c r="P492" s="13">
        <v>800</v>
      </c>
      <c r="Q492" s="43">
        <v>21</v>
      </c>
      <c r="R492" s="43">
        <v>0</v>
      </c>
      <c r="S492" s="13">
        <v>432</v>
      </c>
      <c r="T492" s="42" t="s">
        <v>19</v>
      </c>
      <c r="U492" s="2">
        <v>500</v>
      </c>
      <c r="V492"/>
      <c r="W492"/>
    </row>
    <row r="493" spans="1:24" ht="13.15" customHeight="1" x14ac:dyDescent="0.25">
      <c r="A493" s="2">
        <v>2022</v>
      </c>
      <c r="B493" s="44" t="s">
        <v>269</v>
      </c>
      <c r="C493" s="2" t="s">
        <v>799</v>
      </c>
      <c r="D493" s="44" t="s">
        <v>268</v>
      </c>
      <c r="E493" s="44" t="s">
        <v>13</v>
      </c>
      <c r="F493" s="44" t="s">
        <v>14</v>
      </c>
      <c r="G493" s="9">
        <f>SUMIFS('Raw Data'!G$3:G$641,'Raw Data'!$B$3:$B$641,$B493,'Raw Data'!$D$3:$D$641,$E493)</f>
        <v>0</v>
      </c>
      <c r="H493" s="9">
        <f>SUMIFS('Raw Data'!H$3:H$641,'Raw Data'!$B$3:$B$641,$B493,'Raw Data'!$D$3:$D$641,$E493)</f>
        <v>0</v>
      </c>
      <c r="I493" s="9">
        <f>SUMIFS('Raw Data'!I$3:I$641,'Raw Data'!$B$3:$B$641,$B493,'Raw Data'!$D$3:$D$641,$E493)</f>
        <v>0</v>
      </c>
      <c r="J493" s="10">
        <f t="shared" si="28"/>
        <v>0</v>
      </c>
      <c r="K493" s="11">
        <f t="shared" si="29"/>
        <v>0</v>
      </c>
      <c r="L493" s="10">
        <f t="shared" si="30"/>
        <v>0</v>
      </c>
      <c r="M493" s="11">
        <f t="shared" si="31"/>
        <v>0</v>
      </c>
      <c r="N493" s="43">
        <v>1</v>
      </c>
      <c r="O493" s="12">
        <v>2111</v>
      </c>
      <c r="P493" s="13">
        <v>800</v>
      </c>
      <c r="Q493" s="43">
        <v>21</v>
      </c>
      <c r="R493" s="43">
        <v>0</v>
      </c>
      <c r="S493" s="13">
        <v>432</v>
      </c>
      <c r="T493" s="44" t="s">
        <v>13</v>
      </c>
      <c r="U493" s="2">
        <v>600</v>
      </c>
      <c r="W493"/>
    </row>
    <row r="494" spans="1:24" customFormat="1" ht="13.35" customHeight="1" x14ac:dyDescent="0.25">
      <c r="A494" s="2">
        <v>2022</v>
      </c>
      <c r="B494" s="44" t="s">
        <v>270</v>
      </c>
      <c r="C494" s="2" t="s">
        <v>799</v>
      </c>
      <c r="D494" s="44" t="s">
        <v>268</v>
      </c>
      <c r="E494" s="44" t="s">
        <v>31</v>
      </c>
      <c r="F494" s="44" t="s">
        <v>32</v>
      </c>
      <c r="G494" s="9">
        <f>SUMIFS('Raw Data'!G$3:G$641,'Raw Data'!$B$3:$B$641,$B494,'Raw Data'!$D$3:$D$641,$E494)</f>
        <v>0</v>
      </c>
      <c r="H494" s="9">
        <f>SUMIFS('Raw Data'!H$3:H$641,'Raw Data'!$B$3:$B$641,$B494,'Raw Data'!$D$3:$D$641,$E494)</f>
        <v>0</v>
      </c>
      <c r="I494" s="9">
        <f>SUMIFS('Raw Data'!I$3:I$641,'Raw Data'!$B$3:$B$641,$B494,'Raw Data'!$D$3:$D$641,$E494)</f>
        <v>0</v>
      </c>
      <c r="J494" s="10">
        <f t="shared" si="28"/>
        <v>0</v>
      </c>
      <c r="K494" s="11">
        <f t="shared" si="29"/>
        <v>0</v>
      </c>
      <c r="L494" s="10">
        <f t="shared" si="30"/>
        <v>0</v>
      </c>
      <c r="M494" s="11">
        <f t="shared" si="31"/>
        <v>0</v>
      </c>
      <c r="N494" s="43">
        <v>1</v>
      </c>
      <c r="O494" s="12">
        <v>2111</v>
      </c>
      <c r="P494" s="13">
        <v>810</v>
      </c>
      <c r="Q494" s="43">
        <v>11</v>
      </c>
      <c r="R494" s="43">
        <v>0</v>
      </c>
      <c r="S494" s="13">
        <v>432</v>
      </c>
      <c r="T494" s="42">
        <v>329</v>
      </c>
      <c r="U494" s="2">
        <v>300</v>
      </c>
      <c r="V494" s="6"/>
      <c r="X494" s="6"/>
    </row>
    <row r="495" spans="1:24" ht="13.15" customHeight="1" x14ac:dyDescent="0.25">
      <c r="A495" s="2">
        <v>2022</v>
      </c>
      <c r="B495" s="14" t="s">
        <v>270</v>
      </c>
      <c r="C495" s="2" t="s">
        <v>799</v>
      </c>
      <c r="D495" s="2" t="s">
        <v>266</v>
      </c>
      <c r="E495" s="2" t="s">
        <v>169</v>
      </c>
      <c r="F495" s="2" t="s">
        <v>170</v>
      </c>
      <c r="G495" s="9">
        <f>SUMIFS('Raw Data'!G$3:G$641,'Raw Data'!$B$3:$B$641,$B495,'Raw Data'!$D$3:$D$641,$E495)</f>
        <v>0</v>
      </c>
      <c r="H495" s="9">
        <f>SUMIFS('Raw Data'!H$3:H$641,'Raw Data'!$B$3:$B$641,$B495,'Raw Data'!$D$3:$D$641,$E495)</f>
        <v>0</v>
      </c>
      <c r="I495" s="9">
        <f>SUMIFS('Raw Data'!I$3:I$641,'Raw Data'!$B$3:$B$641,$B495,'Raw Data'!$D$3:$D$641,$E495)</f>
        <v>0</v>
      </c>
      <c r="J495" s="10">
        <f t="shared" si="28"/>
        <v>0</v>
      </c>
      <c r="K495" s="11">
        <f t="shared" si="29"/>
        <v>0</v>
      </c>
      <c r="L495" s="10">
        <f t="shared" si="30"/>
        <v>0</v>
      </c>
      <c r="M495" s="11">
        <f t="shared" si="31"/>
        <v>0</v>
      </c>
      <c r="N495" s="43">
        <v>1</v>
      </c>
      <c r="O495" s="12">
        <v>2111</v>
      </c>
      <c r="P495" s="13">
        <v>810</v>
      </c>
      <c r="Q495" s="43">
        <v>11</v>
      </c>
      <c r="R495" s="43">
        <v>0</v>
      </c>
      <c r="S495" s="13">
        <v>432</v>
      </c>
      <c r="T495" s="42" t="s">
        <v>169</v>
      </c>
      <c r="U495" s="2">
        <v>500</v>
      </c>
      <c r="V495"/>
      <c r="W495"/>
    </row>
    <row r="496" spans="1:24" ht="13.15" customHeight="1" x14ac:dyDescent="0.25">
      <c r="A496" s="2">
        <v>2022</v>
      </c>
      <c r="B496" s="14" t="s">
        <v>270</v>
      </c>
      <c r="C496" s="2" t="s">
        <v>799</v>
      </c>
      <c r="D496" s="2" t="s">
        <v>266</v>
      </c>
      <c r="E496" s="2" t="s">
        <v>19</v>
      </c>
      <c r="F496" s="2" t="s">
        <v>752</v>
      </c>
      <c r="G496" s="9">
        <f>SUMIFS('Raw Data'!G$3:G$641,'Raw Data'!$B$3:$B$641,$B496,'Raw Data'!$D$3:$D$641,$E496)</f>
        <v>0</v>
      </c>
      <c r="H496" s="9">
        <f>SUMIFS('Raw Data'!H$3:H$641,'Raw Data'!$B$3:$B$641,$B496,'Raw Data'!$D$3:$D$641,$E496)</f>
        <v>0</v>
      </c>
      <c r="I496" s="9">
        <f>SUMIFS('Raw Data'!I$3:I$641,'Raw Data'!$B$3:$B$641,$B496,'Raw Data'!$D$3:$D$641,$E496)</f>
        <v>0</v>
      </c>
      <c r="J496" s="10">
        <f t="shared" si="28"/>
        <v>0</v>
      </c>
      <c r="K496" s="11">
        <f t="shared" si="29"/>
        <v>0</v>
      </c>
      <c r="L496" s="10">
        <f t="shared" si="30"/>
        <v>0</v>
      </c>
      <c r="M496" s="11">
        <f t="shared" si="31"/>
        <v>0</v>
      </c>
      <c r="N496" s="43">
        <v>1</v>
      </c>
      <c r="O496" s="12">
        <v>2111</v>
      </c>
      <c r="P496" s="13">
        <v>810</v>
      </c>
      <c r="Q496" s="43">
        <v>11</v>
      </c>
      <c r="R496" s="43">
        <v>0</v>
      </c>
      <c r="S496" s="13">
        <v>432</v>
      </c>
      <c r="T496" s="42" t="s">
        <v>19</v>
      </c>
      <c r="U496" s="2">
        <v>500</v>
      </c>
      <c r="V496"/>
      <c r="W496"/>
    </row>
    <row r="497" spans="1:24" ht="13.15" customHeight="1" x14ac:dyDescent="0.25">
      <c r="A497" s="2">
        <v>2022</v>
      </c>
      <c r="B497" s="44" t="s">
        <v>270</v>
      </c>
      <c r="C497" s="44" t="s">
        <v>799</v>
      </c>
      <c r="D497" s="44" t="s">
        <v>268</v>
      </c>
      <c r="E497" s="44" t="s">
        <v>13</v>
      </c>
      <c r="F497" s="44" t="s">
        <v>14</v>
      </c>
      <c r="G497" s="9">
        <f>SUMIFS('Raw Data'!G$3:G$641,'Raw Data'!$B$3:$B$641,$B497,'Raw Data'!$D$3:$D$641,$E497)</f>
        <v>0</v>
      </c>
      <c r="H497" s="9">
        <f>SUMIFS('Raw Data'!H$3:H$641,'Raw Data'!$B$3:$B$641,$B497,'Raw Data'!$D$3:$D$641,$E497)</f>
        <v>0</v>
      </c>
      <c r="I497" s="9">
        <f>SUMIFS('Raw Data'!I$3:I$641,'Raw Data'!$B$3:$B$641,$B497,'Raw Data'!$D$3:$D$641,$E497)</f>
        <v>0</v>
      </c>
      <c r="J497" s="10">
        <f t="shared" si="28"/>
        <v>0</v>
      </c>
      <c r="K497" s="11">
        <f t="shared" si="29"/>
        <v>0</v>
      </c>
      <c r="L497" s="10">
        <f t="shared" si="30"/>
        <v>0</v>
      </c>
      <c r="M497" s="11">
        <f t="shared" si="31"/>
        <v>0</v>
      </c>
      <c r="N497" s="43">
        <v>1</v>
      </c>
      <c r="O497" s="12">
        <v>2111</v>
      </c>
      <c r="P497" s="13">
        <v>810</v>
      </c>
      <c r="Q497" s="43">
        <v>11</v>
      </c>
      <c r="R497" s="43">
        <v>0</v>
      </c>
      <c r="S497" s="13">
        <v>432</v>
      </c>
      <c r="T497" s="44" t="s">
        <v>13</v>
      </c>
      <c r="U497" s="2">
        <v>600</v>
      </c>
      <c r="W497"/>
    </row>
    <row r="498" spans="1:24" ht="13.15" customHeight="1" x14ac:dyDescent="0.25">
      <c r="A498" s="2">
        <v>2022</v>
      </c>
      <c r="B498" s="44" t="s">
        <v>271</v>
      </c>
      <c r="C498" s="2" t="s">
        <v>799</v>
      </c>
      <c r="D498" s="44" t="s">
        <v>268</v>
      </c>
      <c r="E498" s="44" t="s">
        <v>31</v>
      </c>
      <c r="F498" s="44" t="s">
        <v>32</v>
      </c>
      <c r="G498" s="9">
        <f>SUMIFS('Raw Data'!G$3:G$641,'Raw Data'!$B$3:$B$641,$B498,'Raw Data'!$D$3:$D$641,$E498)</f>
        <v>0</v>
      </c>
      <c r="H498" s="9">
        <f>SUMIFS('Raw Data'!H$3:H$641,'Raw Data'!$B$3:$B$641,$B498,'Raw Data'!$D$3:$D$641,$E498)</f>
        <v>119.7</v>
      </c>
      <c r="I498" s="9">
        <f>SUMIFS('Raw Data'!I$3:I$641,'Raw Data'!$B$3:$B$641,$B498,'Raw Data'!$D$3:$D$641,$E498)</f>
        <v>0</v>
      </c>
      <c r="J498" s="10">
        <f t="shared" si="28"/>
        <v>119.7</v>
      </c>
      <c r="K498" s="11">
        <f t="shared" si="29"/>
        <v>-119.7</v>
      </c>
      <c r="L498" s="10">
        <f t="shared" si="30"/>
        <v>0</v>
      </c>
      <c r="M498" s="11">
        <f t="shared" si="31"/>
        <v>-119.7</v>
      </c>
      <c r="N498" s="43">
        <v>1</v>
      </c>
      <c r="O498" s="12">
        <v>2111</v>
      </c>
      <c r="P498" s="13">
        <v>810</v>
      </c>
      <c r="Q498" s="43">
        <v>21</v>
      </c>
      <c r="R498" s="43">
        <v>0</v>
      </c>
      <c r="S498" s="13">
        <v>432</v>
      </c>
      <c r="T498" s="42">
        <v>329</v>
      </c>
      <c r="U498" s="2">
        <v>300</v>
      </c>
      <c r="V498"/>
      <c r="W498"/>
    </row>
    <row r="499" spans="1:24" ht="13.15" customHeight="1" x14ac:dyDescent="0.25">
      <c r="A499" s="2">
        <v>2022</v>
      </c>
      <c r="B499" s="14" t="s">
        <v>271</v>
      </c>
      <c r="C499" s="2" t="s">
        <v>799</v>
      </c>
      <c r="D499" s="2" t="s">
        <v>266</v>
      </c>
      <c r="E499" s="2" t="s">
        <v>169</v>
      </c>
      <c r="F499" s="2" t="s">
        <v>170</v>
      </c>
      <c r="G499" s="9">
        <f>SUMIFS('Raw Data'!G$3:G$641,'Raw Data'!$B$3:$B$641,$B499,'Raw Data'!$D$3:$D$641,$E499)</f>
        <v>0</v>
      </c>
      <c r="H499" s="9">
        <f>SUMIFS('Raw Data'!H$3:H$641,'Raw Data'!$B$3:$B$641,$B499,'Raw Data'!$D$3:$D$641,$E499)</f>
        <v>0</v>
      </c>
      <c r="I499" s="9">
        <f>SUMIFS('Raw Data'!I$3:I$641,'Raw Data'!$B$3:$B$641,$B499,'Raw Data'!$D$3:$D$641,$E499)</f>
        <v>0</v>
      </c>
      <c r="J499" s="10">
        <f t="shared" si="28"/>
        <v>0</v>
      </c>
      <c r="K499" s="11">
        <f t="shared" si="29"/>
        <v>0</v>
      </c>
      <c r="L499" s="10">
        <f t="shared" si="30"/>
        <v>0</v>
      </c>
      <c r="M499" s="11">
        <f t="shared" si="31"/>
        <v>0</v>
      </c>
      <c r="N499" s="46">
        <v>1</v>
      </c>
      <c r="O499" s="2">
        <v>2111</v>
      </c>
      <c r="P499" s="47">
        <v>810</v>
      </c>
      <c r="Q499" s="46">
        <v>21</v>
      </c>
      <c r="R499" s="46">
        <v>0</v>
      </c>
      <c r="S499" s="47">
        <v>432</v>
      </c>
      <c r="T499" s="44" t="s">
        <v>169</v>
      </c>
      <c r="U499" s="2">
        <v>500</v>
      </c>
      <c r="W499"/>
    </row>
    <row r="500" spans="1:24" ht="13.15" customHeight="1" x14ac:dyDescent="0.25">
      <c r="A500" s="2">
        <v>2022</v>
      </c>
      <c r="B500" s="14" t="s">
        <v>271</v>
      </c>
      <c r="C500" s="2" t="s">
        <v>799</v>
      </c>
      <c r="D500" s="2" t="s">
        <v>266</v>
      </c>
      <c r="E500" s="2" t="s">
        <v>19</v>
      </c>
      <c r="F500" s="2" t="s">
        <v>752</v>
      </c>
      <c r="G500" s="9">
        <f>SUMIFS('Raw Data'!G$3:G$641,'Raw Data'!$B$3:$B$641,$B500,'Raw Data'!$D$3:$D$641,$E500)</f>
        <v>0</v>
      </c>
      <c r="H500" s="9">
        <f>SUMIFS('Raw Data'!H$3:H$641,'Raw Data'!$B$3:$B$641,$B500,'Raw Data'!$D$3:$D$641,$E500)</f>
        <v>0</v>
      </c>
      <c r="I500" s="9">
        <f>SUMIFS('Raw Data'!I$3:I$641,'Raw Data'!$B$3:$B$641,$B500,'Raw Data'!$D$3:$D$641,$E500)</f>
        <v>0</v>
      </c>
      <c r="J500" s="10">
        <f t="shared" si="28"/>
        <v>0</v>
      </c>
      <c r="K500" s="11">
        <f t="shared" si="29"/>
        <v>0</v>
      </c>
      <c r="L500" s="10">
        <f t="shared" si="30"/>
        <v>0</v>
      </c>
      <c r="M500" s="11">
        <f t="shared" si="31"/>
        <v>0</v>
      </c>
      <c r="N500" s="43">
        <v>1</v>
      </c>
      <c r="O500" s="12">
        <v>2111</v>
      </c>
      <c r="P500" s="13">
        <v>810</v>
      </c>
      <c r="Q500" s="43">
        <v>21</v>
      </c>
      <c r="R500" s="43">
        <v>0</v>
      </c>
      <c r="S500" s="13">
        <v>432</v>
      </c>
      <c r="T500" s="42" t="s">
        <v>19</v>
      </c>
      <c r="U500" s="2">
        <v>500</v>
      </c>
      <c r="V500"/>
      <c r="W500"/>
    </row>
    <row r="501" spans="1:24" ht="13.15" customHeight="1" x14ac:dyDescent="0.25">
      <c r="A501" s="2">
        <v>2022</v>
      </c>
      <c r="B501" s="44" t="s">
        <v>271</v>
      </c>
      <c r="C501" s="44" t="s">
        <v>799</v>
      </c>
      <c r="D501" s="44" t="s">
        <v>268</v>
      </c>
      <c r="E501" s="44" t="s">
        <v>934</v>
      </c>
      <c r="F501" s="44" t="s">
        <v>935</v>
      </c>
      <c r="G501" s="9">
        <f>SUMIFS('Raw Data'!G$3:G$641,'Raw Data'!$B$3:$B$641,$B501,'Raw Data'!$D$3:$D$641,$E501)</f>
        <v>2240</v>
      </c>
      <c r="H501" s="9">
        <f>SUMIFS('Raw Data'!H$3:H$641,'Raw Data'!$B$3:$B$641,$B501,'Raw Data'!$D$3:$D$641,$E501)</f>
        <v>3020</v>
      </c>
      <c r="I501" s="9">
        <f>SUMIFS('Raw Data'!I$3:I$641,'Raw Data'!$B$3:$B$641,$B501,'Raw Data'!$D$3:$D$641,$E501)</f>
        <v>0</v>
      </c>
      <c r="J501" s="10">
        <f t="shared" si="28"/>
        <v>3020</v>
      </c>
      <c r="K501" s="11">
        <f t="shared" si="29"/>
        <v>-780</v>
      </c>
      <c r="L501" s="10">
        <f t="shared" si="30"/>
        <v>1306.6666666666665</v>
      </c>
      <c r="M501" s="11">
        <f t="shared" si="31"/>
        <v>-1713.3333333333335</v>
      </c>
      <c r="N501" s="46">
        <v>1</v>
      </c>
      <c r="O501" s="2">
        <v>2111</v>
      </c>
      <c r="P501" s="47">
        <v>810</v>
      </c>
      <c r="Q501" s="46">
        <v>21</v>
      </c>
      <c r="R501" s="46">
        <v>0</v>
      </c>
      <c r="S501" s="47">
        <v>432</v>
      </c>
      <c r="T501" s="44" t="s">
        <v>934</v>
      </c>
      <c r="U501" s="44">
        <v>500</v>
      </c>
      <c r="W501"/>
    </row>
    <row r="502" spans="1:24" ht="13.15" customHeight="1" x14ac:dyDescent="0.25">
      <c r="A502" s="2">
        <v>2022</v>
      </c>
      <c r="B502" s="44" t="s">
        <v>271</v>
      </c>
      <c r="C502" s="2" t="s">
        <v>799</v>
      </c>
      <c r="D502" s="44" t="s">
        <v>268</v>
      </c>
      <c r="E502" s="44" t="s">
        <v>13</v>
      </c>
      <c r="F502" s="44" t="s">
        <v>14</v>
      </c>
      <c r="G502" s="9">
        <f>SUMIFS('Raw Data'!G$3:G$641,'Raw Data'!$B$3:$B$641,$B502,'Raw Data'!$D$3:$D$641,$E502)</f>
        <v>0</v>
      </c>
      <c r="H502" s="9">
        <f>SUMIFS('Raw Data'!H$3:H$641,'Raw Data'!$B$3:$B$641,$B502,'Raw Data'!$D$3:$D$641,$E502)</f>
        <v>0</v>
      </c>
      <c r="I502" s="9">
        <f>SUMIFS('Raw Data'!I$3:I$641,'Raw Data'!$B$3:$B$641,$B502,'Raw Data'!$D$3:$D$641,$E502)</f>
        <v>0</v>
      </c>
      <c r="J502" s="10">
        <f t="shared" si="28"/>
        <v>0</v>
      </c>
      <c r="K502" s="11">
        <f t="shared" si="29"/>
        <v>0</v>
      </c>
      <c r="L502" s="10">
        <f t="shared" si="30"/>
        <v>0</v>
      </c>
      <c r="M502" s="11">
        <f t="shared" si="31"/>
        <v>0</v>
      </c>
      <c r="N502" s="43">
        <v>1</v>
      </c>
      <c r="O502" s="12">
        <v>2111</v>
      </c>
      <c r="P502" s="13">
        <v>810</v>
      </c>
      <c r="Q502" s="43">
        <v>21</v>
      </c>
      <c r="R502" s="43">
        <v>0</v>
      </c>
      <c r="S502" s="13">
        <v>432</v>
      </c>
      <c r="T502" s="44" t="s">
        <v>13</v>
      </c>
      <c r="U502" s="2">
        <v>600</v>
      </c>
      <c r="W502"/>
    </row>
    <row r="503" spans="1:24" customFormat="1" ht="13.35" customHeight="1" x14ac:dyDescent="0.25">
      <c r="A503" s="2">
        <v>2022</v>
      </c>
      <c r="B503" s="14" t="s">
        <v>272</v>
      </c>
      <c r="C503" s="2" t="s">
        <v>799</v>
      </c>
      <c r="D503" s="2" t="s">
        <v>273</v>
      </c>
      <c r="E503" s="2" t="s">
        <v>19</v>
      </c>
      <c r="F503" s="2" t="s">
        <v>752</v>
      </c>
      <c r="G503" s="9">
        <f>SUMIFS('Raw Data'!G$3:G$641,'Raw Data'!$B$3:$B$641,$B503,'Raw Data'!$D$3:$D$641,$E503)</f>
        <v>2122.21</v>
      </c>
      <c r="H503" s="9">
        <f>SUMIFS('Raw Data'!H$3:H$641,'Raw Data'!$B$3:$B$641,$B503,'Raw Data'!$D$3:$D$641,$E503)</f>
        <v>13.78</v>
      </c>
      <c r="I503" s="9">
        <f>SUMIFS('Raw Data'!I$3:I$641,'Raw Data'!$B$3:$B$641,$B503,'Raw Data'!$D$3:$D$641,$E503)</f>
        <v>0</v>
      </c>
      <c r="J503" s="10">
        <f t="shared" si="28"/>
        <v>13.78</v>
      </c>
      <c r="K503" s="11">
        <f t="shared" si="29"/>
        <v>2108.4299999999998</v>
      </c>
      <c r="L503" s="10">
        <f t="shared" si="30"/>
        <v>1237.9558333333332</v>
      </c>
      <c r="M503" s="11">
        <f t="shared" si="31"/>
        <v>1224.1758333333332</v>
      </c>
      <c r="N503" s="43">
        <v>1</v>
      </c>
      <c r="O503" s="12">
        <v>2120</v>
      </c>
      <c r="P503" s="13">
        <v>0</v>
      </c>
      <c r="Q503" s="43">
        <v>0</v>
      </c>
      <c r="R503" s="43">
        <v>0</v>
      </c>
      <c r="S503" s="13">
        <v>0</v>
      </c>
      <c r="T503" s="42" t="s">
        <v>19</v>
      </c>
      <c r="U503" s="2">
        <v>500</v>
      </c>
    </row>
    <row r="504" spans="1:24" ht="13.15" customHeight="1" x14ac:dyDescent="0.25">
      <c r="A504" s="2">
        <v>2022</v>
      </c>
      <c r="B504" s="14" t="s">
        <v>272</v>
      </c>
      <c r="C504" s="2" t="s">
        <v>799</v>
      </c>
      <c r="D504" s="2" t="s">
        <v>273</v>
      </c>
      <c r="E504" s="2" t="s">
        <v>13</v>
      </c>
      <c r="F504" s="2" t="s">
        <v>14</v>
      </c>
      <c r="G504" s="9">
        <f>SUMIFS('Raw Data'!G$3:G$641,'Raw Data'!$B$3:$B$641,$B504,'Raw Data'!$D$3:$D$641,$E504)</f>
        <v>780.3</v>
      </c>
      <c r="H504" s="9">
        <f>SUMIFS('Raw Data'!H$3:H$641,'Raw Data'!$B$3:$B$641,$B504,'Raw Data'!$D$3:$D$641,$E504)</f>
        <v>0</v>
      </c>
      <c r="I504" s="9">
        <f>SUMIFS('Raw Data'!I$3:I$641,'Raw Data'!$B$3:$B$641,$B504,'Raw Data'!$D$3:$D$641,$E504)</f>
        <v>0</v>
      </c>
      <c r="J504" s="10">
        <f t="shared" si="28"/>
        <v>0</v>
      </c>
      <c r="K504" s="11">
        <f t="shared" si="29"/>
        <v>780.3</v>
      </c>
      <c r="L504" s="10">
        <f t="shared" si="30"/>
        <v>455.17499999999995</v>
      </c>
      <c r="M504" s="11">
        <f t="shared" si="31"/>
        <v>455.17499999999995</v>
      </c>
      <c r="N504" s="43">
        <v>1</v>
      </c>
      <c r="O504" s="12">
        <v>2120</v>
      </c>
      <c r="P504" s="13">
        <v>0</v>
      </c>
      <c r="Q504" s="43">
        <v>0</v>
      </c>
      <c r="R504" s="43">
        <v>0</v>
      </c>
      <c r="S504" s="13">
        <v>0</v>
      </c>
      <c r="T504" s="42" t="s">
        <v>13</v>
      </c>
      <c r="U504" s="2">
        <v>600</v>
      </c>
      <c r="W504"/>
    </row>
    <row r="505" spans="1:24" ht="13.15" customHeight="1" x14ac:dyDescent="0.25">
      <c r="A505" s="2">
        <v>2022</v>
      </c>
      <c r="B505" s="14" t="s">
        <v>272</v>
      </c>
      <c r="C505" s="2" t="s">
        <v>799</v>
      </c>
      <c r="D505" s="2" t="s">
        <v>273</v>
      </c>
      <c r="E505" s="2" t="s">
        <v>274</v>
      </c>
      <c r="F505" s="2" t="s">
        <v>275</v>
      </c>
      <c r="G505" s="9">
        <f>SUMIFS('Raw Data'!G$3:G$641,'Raw Data'!$B$3:$B$641,$B505,'Raw Data'!$D$3:$D$641,$E505)</f>
        <v>0</v>
      </c>
      <c r="H505" s="9">
        <f>SUMIFS('Raw Data'!H$3:H$641,'Raw Data'!$B$3:$B$641,$B505,'Raw Data'!$D$3:$D$641,$E505)</f>
        <v>0</v>
      </c>
      <c r="I505" s="9">
        <f>SUMIFS('Raw Data'!I$3:I$641,'Raw Data'!$B$3:$B$641,$B505,'Raw Data'!$D$3:$D$641,$E505)</f>
        <v>0</v>
      </c>
      <c r="J505" s="10">
        <f t="shared" si="28"/>
        <v>0</v>
      </c>
      <c r="K505" s="11">
        <f t="shared" si="29"/>
        <v>0</v>
      </c>
      <c r="L505" s="10">
        <f t="shared" si="30"/>
        <v>0</v>
      </c>
      <c r="M505" s="11">
        <f t="shared" si="31"/>
        <v>0</v>
      </c>
      <c r="N505" s="43">
        <v>1</v>
      </c>
      <c r="O505" s="12">
        <v>2120</v>
      </c>
      <c r="P505" s="13">
        <v>0</v>
      </c>
      <c r="Q505" s="43">
        <v>0</v>
      </c>
      <c r="R505" s="43">
        <v>0</v>
      </c>
      <c r="S505" s="13">
        <v>0</v>
      </c>
      <c r="T505" s="42" t="s">
        <v>274</v>
      </c>
      <c r="U505" s="2">
        <v>600</v>
      </c>
      <c r="W505"/>
    </row>
    <row r="506" spans="1:24" ht="13.15" customHeight="1" x14ac:dyDescent="0.25">
      <c r="A506" s="2">
        <v>2022</v>
      </c>
      <c r="B506" s="14" t="s">
        <v>272</v>
      </c>
      <c r="C506" s="2" t="s">
        <v>799</v>
      </c>
      <c r="D506" s="2" t="s">
        <v>273</v>
      </c>
      <c r="E506" s="2">
        <v>758</v>
      </c>
      <c r="F506" s="2" t="s">
        <v>757</v>
      </c>
      <c r="G506" s="9">
        <f>SUMIFS('Raw Data'!G$3:G$641,'Raw Data'!$B$3:$B$641,$B506,'Raw Data'!$D$3:$D$641,$E506)</f>
        <v>6242.4</v>
      </c>
      <c r="H506" s="9">
        <f>SUMIFS('Raw Data'!H$3:H$641,'Raw Data'!$B$3:$B$641,$B506,'Raw Data'!$D$3:$D$641,$E506)</f>
        <v>0</v>
      </c>
      <c r="I506" s="9">
        <f>SUMIFS('Raw Data'!I$3:I$641,'Raw Data'!$B$3:$B$641,$B506,'Raw Data'!$D$3:$D$641,$E506)</f>
        <v>0</v>
      </c>
      <c r="J506" s="10">
        <f t="shared" si="28"/>
        <v>0</v>
      </c>
      <c r="K506" s="11">
        <f t="shared" si="29"/>
        <v>6242.4</v>
      </c>
      <c r="L506" s="10">
        <f t="shared" si="30"/>
        <v>3641.3999999999996</v>
      </c>
      <c r="M506" s="11">
        <f t="shared" si="31"/>
        <v>3641.3999999999996</v>
      </c>
      <c r="N506" s="43">
        <v>1</v>
      </c>
      <c r="O506" s="12">
        <v>2120</v>
      </c>
      <c r="P506" s="13">
        <v>0</v>
      </c>
      <c r="Q506" s="43">
        <v>0</v>
      </c>
      <c r="R506" s="43">
        <v>0</v>
      </c>
      <c r="S506" s="13">
        <v>0</v>
      </c>
      <c r="T506" s="42">
        <v>758</v>
      </c>
      <c r="U506" s="2">
        <v>700</v>
      </c>
      <c r="W506"/>
    </row>
    <row r="507" spans="1:24" ht="13.15" customHeight="1" x14ac:dyDescent="0.25">
      <c r="A507" s="2">
        <v>2022</v>
      </c>
      <c r="B507" s="14" t="s">
        <v>276</v>
      </c>
      <c r="C507" s="2" t="s">
        <v>799</v>
      </c>
      <c r="D507" s="2" t="s">
        <v>277</v>
      </c>
      <c r="E507" s="2" t="s">
        <v>13</v>
      </c>
      <c r="F507" s="2" t="s">
        <v>14</v>
      </c>
      <c r="G507" s="9">
        <f>SUMIFS('Raw Data'!G$3:G$641,'Raw Data'!$B$3:$B$641,$B507,'Raw Data'!$D$3:$D$641,$E507)</f>
        <v>780.3</v>
      </c>
      <c r="H507" s="9">
        <f>SUMIFS('Raw Data'!H$3:H$641,'Raw Data'!$B$3:$B$641,$B507,'Raw Data'!$D$3:$D$641,$E507)</f>
        <v>0</v>
      </c>
      <c r="I507" s="9">
        <f>SUMIFS('Raw Data'!I$3:I$641,'Raw Data'!$B$3:$B$641,$B507,'Raw Data'!$D$3:$D$641,$E507)</f>
        <v>189</v>
      </c>
      <c r="J507" s="10">
        <f t="shared" si="28"/>
        <v>189</v>
      </c>
      <c r="K507" s="11">
        <f t="shared" si="29"/>
        <v>591.29999999999995</v>
      </c>
      <c r="L507" s="10">
        <f t="shared" si="30"/>
        <v>455.17499999999995</v>
      </c>
      <c r="M507" s="11">
        <f t="shared" si="31"/>
        <v>266.17499999999995</v>
      </c>
      <c r="N507" s="43">
        <v>1</v>
      </c>
      <c r="O507" s="12">
        <v>2120</v>
      </c>
      <c r="P507" s="13">
        <v>0</v>
      </c>
      <c r="Q507" s="43">
        <v>21</v>
      </c>
      <c r="R507" s="43">
        <v>1</v>
      </c>
      <c r="S507" s="13">
        <v>0</v>
      </c>
      <c r="T507" s="42" t="s">
        <v>13</v>
      </c>
      <c r="U507" s="2">
        <v>600</v>
      </c>
      <c r="W507"/>
    </row>
    <row r="508" spans="1:24" ht="13.15" customHeight="1" x14ac:dyDescent="0.25">
      <c r="A508" s="2">
        <v>2022</v>
      </c>
      <c r="B508" s="14" t="s">
        <v>276</v>
      </c>
      <c r="C508" s="2" t="s">
        <v>799</v>
      </c>
      <c r="D508" s="2" t="s">
        <v>277</v>
      </c>
      <c r="E508" s="2" t="s">
        <v>100</v>
      </c>
      <c r="F508" s="2" t="s">
        <v>101</v>
      </c>
      <c r="G508" s="9">
        <f>SUMIFS('Raw Data'!G$3:G$641,'Raw Data'!$B$3:$B$641,$B508,'Raw Data'!$D$3:$D$641,$E508)</f>
        <v>401.86</v>
      </c>
      <c r="H508" s="9">
        <f>SUMIFS('Raw Data'!H$3:H$641,'Raw Data'!$B$3:$B$641,$B508,'Raw Data'!$D$3:$D$641,$E508)</f>
        <v>0</v>
      </c>
      <c r="I508" s="9">
        <f>SUMIFS('Raw Data'!I$3:I$641,'Raw Data'!$B$3:$B$641,$B508,'Raw Data'!$D$3:$D$641,$E508)</f>
        <v>0</v>
      </c>
      <c r="J508" s="10">
        <f t="shared" si="28"/>
        <v>0</v>
      </c>
      <c r="K508" s="11">
        <f t="shared" si="29"/>
        <v>401.86</v>
      </c>
      <c r="L508" s="10">
        <f t="shared" si="30"/>
        <v>234.41833333333335</v>
      </c>
      <c r="M508" s="11">
        <f t="shared" si="31"/>
        <v>234.41833333333335</v>
      </c>
      <c r="N508" s="43">
        <v>1</v>
      </c>
      <c r="O508" s="12">
        <v>2120</v>
      </c>
      <c r="P508" s="13">
        <v>0</v>
      </c>
      <c r="Q508" s="43">
        <v>21</v>
      </c>
      <c r="R508" s="43">
        <v>1</v>
      </c>
      <c r="S508" s="13">
        <v>0</v>
      </c>
      <c r="T508" s="42" t="s">
        <v>100</v>
      </c>
      <c r="U508" s="2">
        <v>700</v>
      </c>
      <c r="W508"/>
    </row>
    <row r="509" spans="1:24" ht="13.15" customHeight="1" x14ac:dyDescent="0.25">
      <c r="A509" s="2">
        <v>2022</v>
      </c>
      <c r="B509" s="14" t="s">
        <v>278</v>
      </c>
      <c r="C509" s="2" t="s">
        <v>799</v>
      </c>
      <c r="D509" s="2" t="s">
        <v>279</v>
      </c>
      <c r="E509" s="2" t="s">
        <v>13</v>
      </c>
      <c r="F509" s="2" t="s">
        <v>14</v>
      </c>
      <c r="G509" s="9">
        <f>SUMIFS('Raw Data'!G$3:G$641,'Raw Data'!$B$3:$B$641,$B509,'Raw Data'!$D$3:$D$641,$E509)</f>
        <v>780.3</v>
      </c>
      <c r="H509" s="9">
        <f>SUMIFS('Raw Data'!H$3:H$641,'Raw Data'!$B$3:$B$641,$B509,'Raw Data'!$D$3:$D$641,$E509)</f>
        <v>0</v>
      </c>
      <c r="I509" s="9">
        <f>SUMIFS('Raw Data'!I$3:I$641,'Raw Data'!$B$3:$B$641,$B509,'Raw Data'!$D$3:$D$641,$E509)</f>
        <v>0</v>
      </c>
      <c r="J509" s="10">
        <f t="shared" si="28"/>
        <v>0</v>
      </c>
      <c r="K509" s="11">
        <f t="shared" si="29"/>
        <v>780.3</v>
      </c>
      <c r="L509" s="10">
        <f t="shared" si="30"/>
        <v>455.17499999999995</v>
      </c>
      <c r="M509" s="11">
        <f t="shared" si="31"/>
        <v>455.17499999999995</v>
      </c>
      <c r="N509" s="43">
        <v>1</v>
      </c>
      <c r="O509" s="12">
        <v>2120</v>
      </c>
      <c r="P509" s="13">
        <v>0</v>
      </c>
      <c r="Q509" s="43">
        <v>21</v>
      </c>
      <c r="R509" s="43">
        <v>2</v>
      </c>
      <c r="S509" s="13">
        <v>0</v>
      </c>
      <c r="T509" s="42" t="s">
        <v>13</v>
      </c>
      <c r="U509" s="2">
        <v>600</v>
      </c>
      <c r="V509" s="16"/>
      <c r="W509"/>
    </row>
    <row r="510" spans="1:24" customFormat="1" ht="13.35" customHeight="1" x14ac:dyDescent="0.25">
      <c r="A510" s="2">
        <v>2022</v>
      </c>
      <c r="B510" s="14" t="s">
        <v>278</v>
      </c>
      <c r="C510" s="2" t="s">
        <v>799</v>
      </c>
      <c r="D510" s="2" t="s">
        <v>279</v>
      </c>
      <c r="E510" s="2" t="s">
        <v>100</v>
      </c>
      <c r="F510" s="2" t="s">
        <v>101</v>
      </c>
      <c r="G510" s="9">
        <f>SUMIFS('Raw Data'!G$3:G$641,'Raw Data'!$B$3:$B$641,$B510,'Raw Data'!$D$3:$D$641,$E510)</f>
        <v>390.15</v>
      </c>
      <c r="H510" s="9">
        <f>SUMIFS('Raw Data'!H$3:H$641,'Raw Data'!$B$3:$B$641,$B510,'Raw Data'!$D$3:$D$641,$E510)</f>
        <v>0</v>
      </c>
      <c r="I510" s="9">
        <f>SUMIFS('Raw Data'!I$3:I$641,'Raw Data'!$B$3:$B$641,$B510,'Raw Data'!$D$3:$D$641,$E510)</f>
        <v>0</v>
      </c>
      <c r="J510" s="10">
        <f t="shared" si="28"/>
        <v>0</v>
      </c>
      <c r="K510" s="11">
        <f t="shared" si="29"/>
        <v>390.15</v>
      </c>
      <c r="L510" s="10">
        <f t="shared" si="30"/>
        <v>227.58749999999998</v>
      </c>
      <c r="M510" s="11">
        <f t="shared" si="31"/>
        <v>227.58749999999998</v>
      </c>
      <c r="N510" s="43">
        <v>1</v>
      </c>
      <c r="O510" s="12">
        <v>2120</v>
      </c>
      <c r="P510" s="13">
        <v>0</v>
      </c>
      <c r="Q510" s="43">
        <v>21</v>
      </c>
      <c r="R510" s="43">
        <v>2</v>
      </c>
      <c r="S510" s="13">
        <v>0</v>
      </c>
      <c r="T510" s="42" t="s">
        <v>100</v>
      </c>
      <c r="U510" s="2">
        <v>700</v>
      </c>
      <c r="V510" s="15"/>
      <c r="X510" s="6"/>
    </row>
    <row r="511" spans="1:24" ht="13.15" customHeight="1" x14ac:dyDescent="0.25">
      <c r="A511" s="2">
        <v>2022</v>
      </c>
      <c r="B511" s="14" t="s">
        <v>280</v>
      </c>
      <c r="C511" s="2" t="s">
        <v>799</v>
      </c>
      <c r="D511" s="2" t="s">
        <v>281</v>
      </c>
      <c r="E511" s="2" t="s">
        <v>13</v>
      </c>
      <c r="F511" s="2" t="s">
        <v>14</v>
      </c>
      <c r="G511" s="9">
        <f>SUMIFS('Raw Data'!G$3:G$641,'Raw Data'!$B$3:$B$641,$B511,'Raw Data'!$D$3:$D$641,$E511)</f>
        <v>1560.6</v>
      </c>
      <c r="H511" s="9">
        <f>SUMIFS('Raw Data'!H$3:H$641,'Raw Data'!$B$3:$B$641,$B511,'Raw Data'!$D$3:$D$641,$E511)</f>
        <v>266.97000000000003</v>
      </c>
      <c r="I511" s="9">
        <f>SUMIFS('Raw Data'!I$3:I$641,'Raw Data'!$B$3:$B$641,$B511,'Raw Data'!$D$3:$D$641,$E511)</f>
        <v>0</v>
      </c>
      <c r="J511" s="10">
        <f t="shared" si="28"/>
        <v>266.97000000000003</v>
      </c>
      <c r="K511" s="11">
        <f t="shared" si="29"/>
        <v>1293.6299999999999</v>
      </c>
      <c r="L511" s="10">
        <f t="shared" si="30"/>
        <v>910.34999999999991</v>
      </c>
      <c r="M511" s="11">
        <f t="shared" si="31"/>
        <v>643.37999999999988</v>
      </c>
      <c r="N511" s="43">
        <v>1</v>
      </c>
      <c r="O511" s="12">
        <v>2120</v>
      </c>
      <c r="P511" s="13">
        <v>0</v>
      </c>
      <c r="Q511" s="43">
        <v>21</v>
      </c>
      <c r="R511" s="43">
        <v>4</v>
      </c>
      <c r="S511" s="13">
        <v>0</v>
      </c>
      <c r="T511" s="42" t="s">
        <v>13</v>
      </c>
      <c r="U511" s="2">
        <v>600</v>
      </c>
      <c r="W511"/>
    </row>
    <row r="512" spans="1:24" customFormat="1" ht="13.35" customHeight="1" x14ac:dyDescent="0.25">
      <c r="A512" s="2">
        <v>2022</v>
      </c>
      <c r="B512" s="14" t="s">
        <v>280</v>
      </c>
      <c r="C512" s="2" t="s">
        <v>799</v>
      </c>
      <c r="D512" s="2" t="s">
        <v>281</v>
      </c>
      <c r="E512" s="2" t="s">
        <v>100</v>
      </c>
      <c r="F512" s="2" t="s">
        <v>101</v>
      </c>
      <c r="G512" s="9">
        <f>SUMIFS('Raw Data'!G$3:G$641,'Raw Data'!$B$3:$B$641,$B512,'Raw Data'!$D$3:$D$641,$E512)</f>
        <v>0</v>
      </c>
      <c r="H512" s="9">
        <f>SUMIFS('Raw Data'!H$3:H$641,'Raw Data'!$B$3:$B$641,$B512,'Raw Data'!$D$3:$D$641,$E512)</f>
        <v>0</v>
      </c>
      <c r="I512" s="9">
        <f>SUMIFS('Raw Data'!I$3:I$641,'Raw Data'!$B$3:$B$641,$B512,'Raw Data'!$D$3:$D$641,$E512)</f>
        <v>0</v>
      </c>
      <c r="J512" s="10">
        <f t="shared" si="28"/>
        <v>0</v>
      </c>
      <c r="K512" s="11">
        <f t="shared" si="29"/>
        <v>0</v>
      </c>
      <c r="L512" s="10">
        <f t="shared" si="30"/>
        <v>0</v>
      </c>
      <c r="M512" s="11">
        <f t="shared" si="31"/>
        <v>0</v>
      </c>
      <c r="N512" s="43">
        <v>1</v>
      </c>
      <c r="O512" s="12">
        <v>2120</v>
      </c>
      <c r="P512" s="13">
        <v>0</v>
      </c>
      <c r="Q512" s="43">
        <v>21</v>
      </c>
      <c r="R512" s="43">
        <v>4</v>
      </c>
      <c r="S512" s="13">
        <v>0</v>
      </c>
      <c r="T512" s="42" t="s">
        <v>100</v>
      </c>
      <c r="U512" s="2">
        <v>700</v>
      </c>
      <c r="V512" s="15"/>
      <c r="X512" s="6"/>
    </row>
    <row r="513" spans="1:25" ht="13.15" customHeight="1" x14ac:dyDescent="0.25">
      <c r="A513" s="2">
        <v>2022</v>
      </c>
      <c r="B513" s="14" t="s">
        <v>282</v>
      </c>
      <c r="C513" s="2" t="s">
        <v>799</v>
      </c>
      <c r="D513" s="2" t="s">
        <v>283</v>
      </c>
      <c r="E513" s="2" t="s">
        <v>13</v>
      </c>
      <c r="F513" s="2" t="s">
        <v>14</v>
      </c>
      <c r="G513" s="9">
        <f>SUMIFS('Raw Data'!G$3:G$641,'Raw Data'!$B$3:$B$641,$B513,'Raw Data'!$D$3:$D$641,$E513)</f>
        <v>780.3</v>
      </c>
      <c r="H513" s="9">
        <f>SUMIFS('Raw Data'!H$3:H$641,'Raw Data'!$B$3:$B$641,$B513,'Raw Data'!$D$3:$D$641,$E513)</f>
        <v>0</v>
      </c>
      <c r="I513" s="9">
        <f>SUMIFS('Raw Data'!I$3:I$641,'Raw Data'!$B$3:$B$641,$B513,'Raw Data'!$D$3:$D$641,$E513)</f>
        <v>0</v>
      </c>
      <c r="J513" s="10">
        <f t="shared" si="28"/>
        <v>0</v>
      </c>
      <c r="K513" s="11">
        <f t="shared" si="29"/>
        <v>780.3</v>
      </c>
      <c r="L513" s="10">
        <f t="shared" si="30"/>
        <v>455.17499999999995</v>
      </c>
      <c r="M513" s="11">
        <f t="shared" si="31"/>
        <v>455.17499999999995</v>
      </c>
      <c r="N513" s="43">
        <v>1</v>
      </c>
      <c r="O513" s="12">
        <v>2120</v>
      </c>
      <c r="P513" s="13">
        <v>0</v>
      </c>
      <c r="Q513" s="43">
        <v>21</v>
      </c>
      <c r="R513" s="43">
        <v>5</v>
      </c>
      <c r="S513" s="13">
        <v>0</v>
      </c>
      <c r="T513" s="42" t="s">
        <v>13</v>
      </c>
      <c r="U513" s="2">
        <v>600</v>
      </c>
      <c r="W513"/>
    </row>
    <row r="514" spans="1:25" ht="13.15" customHeight="1" x14ac:dyDescent="0.25">
      <c r="A514" s="2">
        <v>2022</v>
      </c>
      <c r="B514" s="14" t="s">
        <v>282</v>
      </c>
      <c r="C514" s="2" t="s">
        <v>799</v>
      </c>
      <c r="D514" s="2" t="s">
        <v>283</v>
      </c>
      <c r="E514" s="2" t="s">
        <v>100</v>
      </c>
      <c r="F514" s="2" t="s">
        <v>101</v>
      </c>
      <c r="G514" s="9">
        <f>SUMIFS('Raw Data'!G$3:G$641,'Raw Data'!$B$3:$B$641,$B514,'Raw Data'!$D$3:$D$641,$E514)</f>
        <v>390.15</v>
      </c>
      <c r="H514" s="9">
        <f>SUMIFS('Raw Data'!H$3:H$641,'Raw Data'!$B$3:$B$641,$B514,'Raw Data'!$D$3:$D$641,$E514)</f>
        <v>0</v>
      </c>
      <c r="I514" s="9">
        <f>SUMIFS('Raw Data'!I$3:I$641,'Raw Data'!$B$3:$B$641,$B514,'Raw Data'!$D$3:$D$641,$E514)</f>
        <v>0</v>
      </c>
      <c r="J514" s="10">
        <f t="shared" si="28"/>
        <v>0</v>
      </c>
      <c r="K514" s="11">
        <f t="shared" si="29"/>
        <v>390.15</v>
      </c>
      <c r="L514" s="10">
        <f t="shared" si="30"/>
        <v>227.58749999999998</v>
      </c>
      <c r="M514" s="11">
        <f t="shared" si="31"/>
        <v>227.58749999999998</v>
      </c>
      <c r="N514" s="43">
        <v>1</v>
      </c>
      <c r="O514" s="12">
        <v>2120</v>
      </c>
      <c r="P514" s="13">
        <v>0</v>
      </c>
      <c r="Q514" s="43">
        <v>21</v>
      </c>
      <c r="R514" s="43">
        <v>5</v>
      </c>
      <c r="S514" s="13">
        <v>0</v>
      </c>
      <c r="T514" s="42" t="s">
        <v>100</v>
      </c>
      <c r="U514" s="2">
        <v>700</v>
      </c>
      <c r="V514" s="15"/>
      <c r="W514"/>
    </row>
    <row r="515" spans="1:25" ht="13.15" customHeight="1" x14ac:dyDescent="0.25">
      <c r="A515" s="2">
        <v>2022</v>
      </c>
      <c r="B515" s="14" t="s">
        <v>284</v>
      </c>
      <c r="C515" s="2" t="s">
        <v>799</v>
      </c>
      <c r="D515" s="2" t="s">
        <v>285</v>
      </c>
      <c r="E515" s="2" t="s">
        <v>13</v>
      </c>
      <c r="F515" s="2" t="s">
        <v>14</v>
      </c>
      <c r="G515" s="9">
        <f>SUMIFS('Raw Data'!G$3:G$641,'Raw Data'!$B$3:$B$641,$B515,'Raw Data'!$D$3:$D$641,$E515)</f>
        <v>1560.6</v>
      </c>
      <c r="H515" s="9">
        <f>SUMIFS('Raw Data'!H$3:H$641,'Raw Data'!$B$3:$B$641,$B515,'Raw Data'!$D$3:$D$641,$E515)</f>
        <v>0</v>
      </c>
      <c r="I515" s="9">
        <f>SUMIFS('Raw Data'!I$3:I$641,'Raw Data'!$B$3:$B$641,$B515,'Raw Data'!$D$3:$D$641,$E515)</f>
        <v>0</v>
      </c>
      <c r="J515" s="10">
        <f t="shared" si="28"/>
        <v>0</v>
      </c>
      <c r="K515" s="11">
        <f t="shared" si="29"/>
        <v>1560.6</v>
      </c>
      <c r="L515" s="10">
        <f t="shared" si="30"/>
        <v>910.34999999999991</v>
      </c>
      <c r="M515" s="11">
        <f t="shared" si="31"/>
        <v>910.34999999999991</v>
      </c>
      <c r="N515" s="43">
        <v>1</v>
      </c>
      <c r="O515" s="12">
        <v>2120</v>
      </c>
      <c r="P515" s="13">
        <v>0</v>
      </c>
      <c r="Q515" s="43">
        <v>21</v>
      </c>
      <c r="R515" s="43">
        <v>6</v>
      </c>
      <c r="S515" s="13">
        <v>0</v>
      </c>
      <c r="T515" s="42" t="s">
        <v>13</v>
      </c>
      <c r="U515" s="2">
        <v>600</v>
      </c>
      <c r="V515"/>
      <c r="W515"/>
    </row>
    <row r="516" spans="1:25" ht="13.15" customHeight="1" x14ac:dyDescent="0.25">
      <c r="A516" s="2">
        <v>2022</v>
      </c>
      <c r="B516" s="14" t="s">
        <v>284</v>
      </c>
      <c r="C516" s="2" t="s">
        <v>799</v>
      </c>
      <c r="D516" s="2" t="s">
        <v>285</v>
      </c>
      <c r="E516" s="2" t="s">
        <v>100</v>
      </c>
      <c r="F516" s="2" t="s">
        <v>101</v>
      </c>
      <c r="G516" s="9">
        <f>SUMIFS('Raw Data'!G$3:G$641,'Raw Data'!$B$3:$B$641,$B516,'Raw Data'!$D$3:$D$641,$E516)</f>
        <v>0</v>
      </c>
      <c r="H516" s="9">
        <f>SUMIFS('Raw Data'!H$3:H$641,'Raw Data'!$B$3:$B$641,$B516,'Raw Data'!$D$3:$D$641,$E516)</f>
        <v>0</v>
      </c>
      <c r="I516" s="9">
        <f>SUMIFS('Raw Data'!I$3:I$641,'Raw Data'!$B$3:$B$641,$B516,'Raw Data'!$D$3:$D$641,$E516)</f>
        <v>0</v>
      </c>
      <c r="J516" s="10">
        <f t="shared" ref="J516:J579" si="32">+H516+I516</f>
        <v>0</v>
      </c>
      <c r="K516" s="11">
        <f t="shared" ref="K516:K579" si="33">+G516-J516</f>
        <v>0</v>
      </c>
      <c r="L516" s="10">
        <f t="shared" ref="L516:L579" si="34">+G516/12*$L$1</f>
        <v>0</v>
      </c>
      <c r="M516" s="11">
        <f t="shared" ref="M516:M579" si="35">+L516-J516</f>
        <v>0</v>
      </c>
      <c r="N516" s="43">
        <v>1</v>
      </c>
      <c r="O516" s="12">
        <v>2120</v>
      </c>
      <c r="P516" s="13">
        <v>0</v>
      </c>
      <c r="Q516" s="43">
        <v>21</v>
      </c>
      <c r="R516" s="43">
        <v>6</v>
      </c>
      <c r="S516" s="13">
        <v>0</v>
      </c>
      <c r="T516" s="42" t="s">
        <v>100</v>
      </c>
      <c r="U516" s="2">
        <v>700</v>
      </c>
      <c r="V516" s="15"/>
      <c r="W516"/>
    </row>
    <row r="517" spans="1:25" ht="13.15" customHeight="1" x14ac:dyDescent="0.25">
      <c r="A517" s="2">
        <v>2022</v>
      </c>
      <c r="B517" s="14" t="s">
        <v>286</v>
      </c>
      <c r="C517" s="2" t="s">
        <v>799</v>
      </c>
      <c r="D517" s="2" t="s">
        <v>287</v>
      </c>
      <c r="E517" s="2" t="s">
        <v>13</v>
      </c>
      <c r="F517" s="2" t="s">
        <v>14</v>
      </c>
      <c r="G517" s="9">
        <f>SUMIFS('Raw Data'!G$3:G$641,'Raw Data'!$B$3:$B$641,$B517,'Raw Data'!$D$3:$D$641,$E517)</f>
        <v>19000</v>
      </c>
      <c r="H517" s="9">
        <f>SUMIFS('Raw Data'!H$3:H$641,'Raw Data'!$B$3:$B$641,$B517,'Raw Data'!$D$3:$D$641,$E517)</f>
        <v>17423.36</v>
      </c>
      <c r="I517" s="9">
        <f>SUMIFS('Raw Data'!I$3:I$641,'Raw Data'!$B$3:$B$641,$B517,'Raw Data'!$D$3:$D$641,$E517)</f>
        <v>0</v>
      </c>
      <c r="J517" s="10">
        <f t="shared" si="32"/>
        <v>17423.36</v>
      </c>
      <c r="K517" s="11">
        <f t="shared" si="33"/>
        <v>1576.6399999999994</v>
      </c>
      <c r="L517" s="10">
        <f t="shared" si="34"/>
        <v>11083.333333333332</v>
      </c>
      <c r="M517" s="11">
        <f t="shared" si="35"/>
        <v>-6340.0266666666685</v>
      </c>
      <c r="N517" s="43">
        <v>1</v>
      </c>
      <c r="O517" s="12">
        <v>2120</v>
      </c>
      <c r="P517" s="13">
        <v>0</v>
      </c>
      <c r="Q517" s="43">
        <v>24</v>
      </c>
      <c r="R517" s="43">
        <v>7</v>
      </c>
      <c r="S517" s="13">
        <v>0</v>
      </c>
      <c r="T517" s="42" t="s">
        <v>13</v>
      </c>
      <c r="U517" s="2">
        <v>600</v>
      </c>
      <c r="W517"/>
    </row>
    <row r="518" spans="1:25" ht="13.15" customHeight="1" x14ac:dyDescent="0.25">
      <c r="A518" s="2">
        <v>2022</v>
      </c>
      <c r="B518" s="44" t="s">
        <v>993</v>
      </c>
      <c r="C518" s="2" t="s">
        <v>799</v>
      </c>
      <c r="D518" s="44" t="s">
        <v>994</v>
      </c>
      <c r="E518" s="44" t="s">
        <v>33</v>
      </c>
      <c r="F518" s="44" t="s">
        <v>34</v>
      </c>
      <c r="G518" s="9">
        <f>SUMIFS('Raw Data'!G$3:G$641,'Raw Data'!$B$3:$B$641,$B518,'Raw Data'!$D$3:$D$641,$E518)</f>
        <v>0</v>
      </c>
      <c r="H518" s="9">
        <f>SUMIFS('Raw Data'!H$3:H$641,'Raw Data'!$B$3:$B$641,$B518,'Raw Data'!$D$3:$D$641,$E518)</f>
        <v>18472.11</v>
      </c>
      <c r="I518" s="9">
        <f>SUMIFS('Raw Data'!I$3:I$641,'Raw Data'!$B$3:$B$641,$B518,'Raw Data'!$D$3:$D$641,$E518)</f>
        <v>0</v>
      </c>
      <c r="J518" s="10">
        <f t="shared" si="32"/>
        <v>18472.11</v>
      </c>
      <c r="K518" s="11">
        <f t="shared" si="33"/>
        <v>-18472.11</v>
      </c>
      <c r="L518" s="10">
        <f t="shared" si="34"/>
        <v>0</v>
      </c>
      <c r="M518" s="11">
        <f t="shared" si="35"/>
        <v>-18472.11</v>
      </c>
      <c r="N518" s="46">
        <v>1</v>
      </c>
      <c r="O518" s="2">
        <v>2120</v>
      </c>
      <c r="P518" s="47">
        <v>991</v>
      </c>
      <c r="Q518" s="46">
        <v>24</v>
      </c>
      <c r="R518" s="46">
        <v>7</v>
      </c>
      <c r="S518" s="47">
        <v>69</v>
      </c>
      <c r="T518" s="44">
        <v>330</v>
      </c>
      <c r="U518" s="2">
        <v>300</v>
      </c>
      <c r="V518" s="15"/>
      <c r="W518"/>
    </row>
    <row r="519" spans="1:25" ht="13.15" customHeight="1" x14ac:dyDescent="0.25">
      <c r="A519" s="2">
        <v>2022</v>
      </c>
      <c r="B519" s="14" t="s">
        <v>290</v>
      </c>
      <c r="C519" s="2" t="s">
        <v>799</v>
      </c>
      <c r="D519" s="2" t="s">
        <v>291</v>
      </c>
      <c r="E519" s="2" t="s">
        <v>292</v>
      </c>
      <c r="F519" s="2" t="s">
        <v>293</v>
      </c>
      <c r="G519" s="9">
        <f>SUMIFS('Raw Data'!G$3:G$641,'Raw Data'!$B$3:$B$641,$B519,'Raw Data'!$D$3:$D$641,$E519)</f>
        <v>7942.4</v>
      </c>
      <c r="H519" s="9">
        <f>SUMIFS('Raw Data'!H$3:H$641,'Raw Data'!$B$3:$B$641,$B519,'Raw Data'!$D$3:$D$641,$E519)</f>
        <v>0</v>
      </c>
      <c r="I519" s="9">
        <f>SUMIFS('Raw Data'!I$3:I$641,'Raw Data'!$B$3:$B$641,$B519,'Raw Data'!$D$3:$D$641,$E519)</f>
        <v>0</v>
      </c>
      <c r="J519" s="10">
        <f t="shared" si="32"/>
        <v>0</v>
      </c>
      <c r="K519" s="11">
        <f t="shared" si="33"/>
        <v>7942.4</v>
      </c>
      <c r="L519" s="10">
        <f t="shared" si="34"/>
        <v>4633.0666666666666</v>
      </c>
      <c r="M519" s="11">
        <f t="shared" si="35"/>
        <v>4633.0666666666666</v>
      </c>
      <c r="N519" s="43">
        <v>1</v>
      </c>
      <c r="O519" s="12">
        <v>2140</v>
      </c>
      <c r="P519" s="13">
        <v>0</v>
      </c>
      <c r="Q519" s="43">
        <v>0</v>
      </c>
      <c r="R519" s="43">
        <v>0</v>
      </c>
      <c r="S519" s="13">
        <v>0</v>
      </c>
      <c r="T519" s="42" t="s">
        <v>292</v>
      </c>
      <c r="U519" s="2">
        <v>300</v>
      </c>
      <c r="W519"/>
    </row>
    <row r="520" spans="1:25" ht="13.15" customHeight="1" x14ac:dyDescent="0.25">
      <c r="A520" s="2">
        <v>2022</v>
      </c>
      <c r="B520" s="14" t="s">
        <v>298</v>
      </c>
      <c r="C520" s="2" t="s">
        <v>799</v>
      </c>
      <c r="D520" s="2" t="s">
        <v>299</v>
      </c>
      <c r="E520" s="2" t="s">
        <v>27</v>
      </c>
      <c r="F520" s="2" t="s">
        <v>28</v>
      </c>
      <c r="G520" s="9">
        <f>SUMIFS('Raw Data'!G$3:G$641,'Raw Data'!$B$3:$B$641,$B520,'Raw Data'!$D$3:$D$641,$E520)</f>
        <v>0</v>
      </c>
      <c r="H520" s="9">
        <f>SUMIFS('Raw Data'!H$3:H$641,'Raw Data'!$B$3:$B$641,$B520,'Raw Data'!$D$3:$D$641,$E520)</f>
        <v>0</v>
      </c>
      <c r="I520" s="9">
        <f>SUMIFS('Raw Data'!I$3:I$641,'Raw Data'!$B$3:$B$641,$B520,'Raw Data'!$D$3:$D$641,$E520)</f>
        <v>0</v>
      </c>
      <c r="J520" s="10">
        <f t="shared" si="32"/>
        <v>0</v>
      </c>
      <c r="K520" s="11">
        <f t="shared" si="33"/>
        <v>0</v>
      </c>
      <c r="L520" s="10">
        <f t="shared" si="34"/>
        <v>0</v>
      </c>
      <c r="M520" s="11">
        <f t="shared" si="35"/>
        <v>0</v>
      </c>
      <c r="N520" s="43">
        <v>1</v>
      </c>
      <c r="O520" s="12">
        <v>2160</v>
      </c>
      <c r="P520" s="13">
        <v>0</v>
      </c>
      <c r="Q520" s="43">
        <v>0</v>
      </c>
      <c r="R520" s="43">
        <v>0</v>
      </c>
      <c r="S520" s="13">
        <v>52</v>
      </c>
      <c r="T520" s="42" t="s">
        <v>27</v>
      </c>
      <c r="U520" s="2">
        <v>300</v>
      </c>
      <c r="W520"/>
    </row>
    <row r="521" spans="1:25" ht="13.15" customHeight="1" x14ac:dyDescent="0.25">
      <c r="A521" s="2">
        <v>2022</v>
      </c>
      <c r="B521" s="14" t="s">
        <v>302</v>
      </c>
      <c r="C521" s="2" t="s">
        <v>799</v>
      </c>
      <c r="D521" s="2" t="s">
        <v>303</v>
      </c>
      <c r="E521" s="2" t="s">
        <v>19</v>
      </c>
      <c r="F521" s="2" t="s">
        <v>752</v>
      </c>
      <c r="G521" s="9">
        <f>SUMIFS('Raw Data'!G$3:G$641,'Raw Data'!$B$3:$B$641,$B521,'Raw Data'!$D$3:$D$641,$E521)</f>
        <v>500</v>
      </c>
      <c r="H521" s="9">
        <f>SUMIFS('Raw Data'!H$3:H$641,'Raw Data'!$B$3:$B$641,$B521,'Raw Data'!$D$3:$D$641,$E521)</f>
        <v>15.68</v>
      </c>
      <c r="I521" s="9">
        <f>SUMIFS('Raw Data'!I$3:I$641,'Raw Data'!$B$3:$B$641,$B521,'Raw Data'!$D$3:$D$641,$E521)</f>
        <v>0</v>
      </c>
      <c r="J521" s="10">
        <f t="shared" si="32"/>
        <v>15.68</v>
      </c>
      <c r="K521" s="11">
        <f t="shared" si="33"/>
        <v>484.32</v>
      </c>
      <c r="L521" s="10">
        <f t="shared" si="34"/>
        <v>291.66666666666663</v>
      </c>
      <c r="M521" s="11">
        <f t="shared" si="35"/>
        <v>275.98666666666662</v>
      </c>
      <c r="N521" s="43">
        <v>1</v>
      </c>
      <c r="O521" s="12">
        <v>2170</v>
      </c>
      <c r="P521" s="13">
        <v>0</v>
      </c>
      <c r="Q521" s="43">
        <v>0</v>
      </c>
      <c r="R521" s="43">
        <v>35</v>
      </c>
      <c r="S521" s="13">
        <v>0</v>
      </c>
      <c r="T521" s="42" t="s">
        <v>19</v>
      </c>
      <c r="U521" s="2">
        <v>500</v>
      </c>
      <c r="V521"/>
      <c r="W521"/>
    </row>
    <row r="522" spans="1:25" ht="13.15" customHeight="1" x14ac:dyDescent="0.25">
      <c r="A522" s="2">
        <v>2022</v>
      </c>
      <c r="B522" s="44" t="s">
        <v>302</v>
      </c>
      <c r="C522" s="44" t="s">
        <v>799</v>
      </c>
      <c r="D522" s="44" t="s">
        <v>303</v>
      </c>
      <c r="E522" s="44" t="s">
        <v>13</v>
      </c>
      <c r="F522" s="44" t="s">
        <v>14</v>
      </c>
      <c r="G522" s="9">
        <f>SUMIFS('Raw Data'!G$3:G$641,'Raw Data'!$B$3:$B$641,$B522,'Raw Data'!$D$3:$D$641,$E522)</f>
        <v>0</v>
      </c>
      <c r="H522" s="9">
        <f>SUMIFS('Raw Data'!H$3:H$641,'Raw Data'!$B$3:$B$641,$B522,'Raw Data'!$D$3:$D$641,$E522)</f>
        <v>0</v>
      </c>
      <c r="I522" s="9">
        <f>SUMIFS('Raw Data'!I$3:I$641,'Raw Data'!$B$3:$B$641,$B522,'Raw Data'!$D$3:$D$641,$E522)</f>
        <v>0</v>
      </c>
      <c r="J522" s="10">
        <f t="shared" si="32"/>
        <v>0</v>
      </c>
      <c r="K522" s="11">
        <f t="shared" si="33"/>
        <v>0</v>
      </c>
      <c r="L522" s="10">
        <f t="shared" si="34"/>
        <v>0</v>
      </c>
      <c r="M522" s="11">
        <f t="shared" si="35"/>
        <v>0</v>
      </c>
      <c r="N522" s="43">
        <v>1</v>
      </c>
      <c r="O522" s="12">
        <v>2170</v>
      </c>
      <c r="P522" s="13">
        <v>0</v>
      </c>
      <c r="Q522" s="43">
        <v>0</v>
      </c>
      <c r="R522" s="43">
        <v>35</v>
      </c>
      <c r="S522" s="13">
        <v>0</v>
      </c>
      <c r="T522" s="42" t="s">
        <v>13</v>
      </c>
      <c r="U522" s="2">
        <v>600</v>
      </c>
      <c r="V522" s="15"/>
      <c r="W522"/>
    </row>
    <row r="523" spans="1:25" customFormat="1" ht="13.35" customHeight="1" x14ac:dyDescent="0.25">
      <c r="A523" s="2">
        <v>2022</v>
      </c>
      <c r="B523" s="14" t="s">
        <v>302</v>
      </c>
      <c r="C523" s="2" t="s">
        <v>799</v>
      </c>
      <c r="D523" s="2" t="s">
        <v>303</v>
      </c>
      <c r="E523" s="2">
        <v>810</v>
      </c>
      <c r="F523" s="2" t="s">
        <v>54</v>
      </c>
      <c r="G523" s="9">
        <f>SUMIFS('Raw Data'!G$3:G$641,'Raw Data'!$B$3:$B$641,$B523,'Raw Data'!$D$3:$D$641,$E523)</f>
        <v>0</v>
      </c>
      <c r="H523" s="9">
        <f>SUMIFS('Raw Data'!H$3:H$641,'Raw Data'!$B$3:$B$641,$B523,'Raw Data'!$D$3:$D$641,$E523)</f>
        <v>0</v>
      </c>
      <c r="I523" s="9">
        <f>SUMIFS('Raw Data'!I$3:I$641,'Raw Data'!$B$3:$B$641,$B523,'Raw Data'!$D$3:$D$641,$E523)</f>
        <v>0</v>
      </c>
      <c r="J523" s="10">
        <f t="shared" si="32"/>
        <v>0</v>
      </c>
      <c r="K523" s="11">
        <f t="shared" si="33"/>
        <v>0</v>
      </c>
      <c r="L523" s="10">
        <f t="shared" si="34"/>
        <v>0</v>
      </c>
      <c r="M523" s="11">
        <f t="shared" si="35"/>
        <v>0</v>
      </c>
      <c r="N523" s="43">
        <v>1</v>
      </c>
      <c r="O523" s="12">
        <v>2170</v>
      </c>
      <c r="P523" s="13">
        <v>0</v>
      </c>
      <c r="Q523" s="43">
        <v>0</v>
      </c>
      <c r="R523" s="43">
        <v>35</v>
      </c>
      <c r="S523" s="13">
        <v>0</v>
      </c>
      <c r="T523" s="42">
        <v>810</v>
      </c>
      <c r="U523" s="2">
        <v>800</v>
      </c>
      <c r="V523" s="6"/>
      <c r="X523" s="6"/>
    </row>
    <row r="524" spans="1:25" customFormat="1" ht="13.35" customHeight="1" x14ac:dyDescent="0.25">
      <c r="A524" s="2">
        <v>2022</v>
      </c>
      <c r="B524" s="14" t="s">
        <v>304</v>
      </c>
      <c r="C524" s="2" t="s">
        <v>799</v>
      </c>
      <c r="D524" s="2" t="s">
        <v>305</v>
      </c>
      <c r="E524" s="2" t="s">
        <v>13</v>
      </c>
      <c r="F524" s="2" t="s">
        <v>14</v>
      </c>
      <c r="G524" s="9">
        <f>SUMIFS('Raw Data'!G$3:G$641,'Raw Data'!$B$3:$B$641,$B524,'Raw Data'!$D$3:$D$641,$E524)</f>
        <v>1040.4000000000001</v>
      </c>
      <c r="H524" s="9">
        <f>SUMIFS('Raw Data'!H$3:H$641,'Raw Data'!$B$3:$B$641,$B524,'Raw Data'!$D$3:$D$641,$E524)</f>
        <v>500</v>
      </c>
      <c r="I524" s="9">
        <f>SUMIFS('Raw Data'!I$3:I$641,'Raw Data'!$B$3:$B$641,$B524,'Raw Data'!$D$3:$D$641,$E524)</f>
        <v>0</v>
      </c>
      <c r="J524" s="10">
        <f t="shared" si="32"/>
        <v>500</v>
      </c>
      <c r="K524" s="11">
        <f t="shared" si="33"/>
        <v>540.40000000000009</v>
      </c>
      <c r="L524" s="10">
        <f t="shared" si="34"/>
        <v>606.9</v>
      </c>
      <c r="M524" s="11">
        <f t="shared" si="35"/>
        <v>106.89999999999998</v>
      </c>
      <c r="N524" s="43">
        <v>1</v>
      </c>
      <c r="O524" s="12">
        <v>2190</v>
      </c>
      <c r="P524" s="13">
        <v>0</v>
      </c>
      <c r="Q524" s="43">
        <v>0</v>
      </c>
      <c r="R524" s="43">
        <v>35</v>
      </c>
      <c r="S524" s="13">
        <v>0</v>
      </c>
      <c r="T524" s="42" t="s">
        <v>13</v>
      </c>
      <c r="U524" s="2">
        <v>600</v>
      </c>
      <c r="V524" s="6"/>
      <c r="X524" s="6"/>
      <c r="Y524" s="6"/>
    </row>
    <row r="525" spans="1:25" customFormat="1" ht="13.35" customHeight="1" x14ac:dyDescent="0.25">
      <c r="A525" s="2">
        <v>2022</v>
      </c>
      <c r="B525" s="44" t="s">
        <v>308</v>
      </c>
      <c r="C525" s="44" t="s">
        <v>799</v>
      </c>
      <c r="D525" s="44" t="s">
        <v>309</v>
      </c>
      <c r="E525" s="44" t="s">
        <v>19</v>
      </c>
      <c r="F525" s="44" t="s">
        <v>20</v>
      </c>
      <c r="G525" s="9">
        <f>SUMIFS('Raw Data'!G$3:G$641,'Raw Data'!$B$3:$B$641,$B525,'Raw Data'!$D$3:$D$641,$E525)</f>
        <v>0</v>
      </c>
      <c r="H525" s="9">
        <f>SUMIFS('Raw Data'!H$3:H$641,'Raw Data'!$B$3:$B$641,$B525,'Raw Data'!$D$3:$D$641,$E525)</f>
        <v>204.78</v>
      </c>
      <c r="I525" s="9">
        <f>SUMIFS('Raw Data'!I$3:I$641,'Raw Data'!$B$3:$B$641,$B525,'Raw Data'!$D$3:$D$641,$E525)</f>
        <v>0</v>
      </c>
      <c r="J525" s="10">
        <f t="shared" si="32"/>
        <v>204.78</v>
      </c>
      <c r="K525" s="11">
        <f t="shared" si="33"/>
        <v>-204.78</v>
      </c>
      <c r="L525" s="10">
        <f t="shared" si="34"/>
        <v>0</v>
      </c>
      <c r="M525" s="11">
        <f t="shared" si="35"/>
        <v>-204.78</v>
      </c>
      <c r="N525" s="43">
        <v>1</v>
      </c>
      <c r="O525" s="12">
        <v>2220</v>
      </c>
      <c r="P525" s="13">
        <v>0</v>
      </c>
      <c r="Q525" s="43">
        <v>12</v>
      </c>
      <c r="R525" s="43">
        <v>55</v>
      </c>
      <c r="S525" s="13">
        <v>0</v>
      </c>
      <c r="T525" s="42" t="s">
        <v>19</v>
      </c>
      <c r="U525" s="2">
        <v>500</v>
      </c>
      <c r="V525" s="6"/>
      <c r="X525" s="6"/>
    </row>
    <row r="526" spans="1:25" customFormat="1" ht="13.35" customHeight="1" x14ac:dyDescent="0.25">
      <c r="A526" s="2">
        <v>2022</v>
      </c>
      <c r="B526" s="44" t="s">
        <v>815</v>
      </c>
      <c r="C526" s="44" t="s">
        <v>799</v>
      </c>
      <c r="D526" s="44" t="s">
        <v>310</v>
      </c>
      <c r="E526" s="44" t="s">
        <v>13</v>
      </c>
      <c r="F526" s="44" t="s">
        <v>14</v>
      </c>
      <c r="G526" s="9">
        <f>SUMIFS('Raw Data'!G$3:G$641,'Raw Data'!$B$3:$B$641,$B526,'Raw Data'!$D$3:$D$641,$E526)</f>
        <v>0</v>
      </c>
      <c r="H526" s="9">
        <f>SUMIFS('Raw Data'!H$3:H$641,'Raw Data'!$B$3:$B$641,$B526,'Raw Data'!$D$3:$D$641,$E526)</f>
        <v>0</v>
      </c>
      <c r="I526" s="9">
        <f>SUMIFS('Raw Data'!I$3:I$641,'Raw Data'!$B$3:$B$641,$B526,'Raw Data'!$D$3:$D$641,$E526)</f>
        <v>0</v>
      </c>
      <c r="J526" s="10">
        <f t="shared" si="32"/>
        <v>0</v>
      </c>
      <c r="K526" s="11">
        <f t="shared" si="33"/>
        <v>0</v>
      </c>
      <c r="L526" s="10">
        <f t="shared" si="34"/>
        <v>0</v>
      </c>
      <c r="M526" s="11">
        <f t="shared" si="35"/>
        <v>0</v>
      </c>
      <c r="N526" s="43">
        <v>1</v>
      </c>
      <c r="O526" s="12">
        <v>2250</v>
      </c>
      <c r="P526" s="13">
        <v>0</v>
      </c>
      <c r="Q526" s="43">
        <v>11</v>
      </c>
      <c r="R526" s="43">
        <v>6</v>
      </c>
      <c r="S526" s="13">
        <v>0</v>
      </c>
      <c r="T526" s="44" t="s">
        <v>13</v>
      </c>
      <c r="U526" s="2">
        <v>600</v>
      </c>
      <c r="V526" s="6"/>
      <c r="X526" s="6"/>
      <c r="Y526" s="6"/>
    </row>
    <row r="527" spans="1:25" customFormat="1" ht="13.35" customHeight="1" x14ac:dyDescent="0.25">
      <c r="A527" s="2">
        <v>2022</v>
      </c>
      <c r="B527" s="44" t="s">
        <v>815</v>
      </c>
      <c r="C527" s="44" t="s">
        <v>799</v>
      </c>
      <c r="D527" s="44" t="s">
        <v>310</v>
      </c>
      <c r="E527" s="44" t="s">
        <v>15</v>
      </c>
      <c r="F527" s="44" t="s">
        <v>16</v>
      </c>
      <c r="G527" s="9">
        <f>SUMIFS('Raw Data'!G$3:G$641,'Raw Data'!$B$3:$B$641,$B527,'Raw Data'!$D$3:$D$641,$E527)</f>
        <v>0</v>
      </c>
      <c r="H527" s="9">
        <f>SUMIFS('Raw Data'!H$3:H$641,'Raw Data'!$B$3:$B$641,$B527,'Raw Data'!$D$3:$D$641,$E527)</f>
        <v>0</v>
      </c>
      <c r="I527" s="9">
        <f>SUMIFS('Raw Data'!I$3:I$641,'Raw Data'!$B$3:$B$641,$B527,'Raw Data'!$D$3:$D$641,$E527)</f>
        <v>0</v>
      </c>
      <c r="J527" s="10">
        <f t="shared" si="32"/>
        <v>0</v>
      </c>
      <c r="K527" s="11">
        <f t="shared" si="33"/>
        <v>0</v>
      </c>
      <c r="L527" s="10">
        <f t="shared" si="34"/>
        <v>0</v>
      </c>
      <c r="M527" s="11">
        <f t="shared" si="35"/>
        <v>0</v>
      </c>
      <c r="N527" s="43">
        <v>1</v>
      </c>
      <c r="O527" s="12">
        <v>2250</v>
      </c>
      <c r="P527" s="13">
        <v>0</v>
      </c>
      <c r="Q527" s="43">
        <v>11</v>
      </c>
      <c r="R527" s="43">
        <v>6</v>
      </c>
      <c r="S527" s="13">
        <v>0</v>
      </c>
      <c r="T527" s="44" t="s">
        <v>15</v>
      </c>
      <c r="U527" s="2">
        <v>600</v>
      </c>
      <c r="V527" s="6"/>
      <c r="X527" s="6"/>
      <c r="Y527" s="6"/>
    </row>
    <row r="528" spans="1:25" ht="13.15" customHeight="1" x14ac:dyDescent="0.25">
      <c r="A528" s="2">
        <v>2022</v>
      </c>
      <c r="B528" s="14" t="s">
        <v>311</v>
      </c>
      <c r="C528" s="2" t="s">
        <v>799</v>
      </c>
      <c r="D528" s="2" t="s">
        <v>312</v>
      </c>
      <c r="E528" s="2" t="s">
        <v>13</v>
      </c>
      <c r="F528" s="2" t="s">
        <v>14</v>
      </c>
      <c r="G528" s="9">
        <f>SUMIFS('Raw Data'!G$3:G$641,'Raw Data'!$B$3:$B$641,$B528,'Raw Data'!$D$3:$D$641,$E528)</f>
        <v>300</v>
      </c>
      <c r="H528" s="9">
        <f>SUMIFS('Raw Data'!H$3:H$641,'Raw Data'!$B$3:$B$641,$B528,'Raw Data'!$D$3:$D$641,$E528)</f>
        <v>0</v>
      </c>
      <c r="I528" s="9">
        <f>SUMIFS('Raw Data'!I$3:I$641,'Raw Data'!$B$3:$B$641,$B528,'Raw Data'!$D$3:$D$641,$E528)</f>
        <v>0</v>
      </c>
      <c r="J528" s="10">
        <f t="shared" si="32"/>
        <v>0</v>
      </c>
      <c r="K528" s="11">
        <f t="shared" si="33"/>
        <v>300</v>
      </c>
      <c r="L528" s="10">
        <f t="shared" si="34"/>
        <v>175</v>
      </c>
      <c r="M528" s="11">
        <f t="shared" si="35"/>
        <v>175</v>
      </c>
      <c r="N528" s="43">
        <v>1</v>
      </c>
      <c r="O528" s="12">
        <v>2250</v>
      </c>
      <c r="P528" s="13">
        <v>0</v>
      </c>
      <c r="Q528" s="43">
        <v>11</v>
      </c>
      <c r="R528" s="43">
        <v>10</v>
      </c>
      <c r="S528" s="13">
        <v>0</v>
      </c>
      <c r="T528" s="42" t="s">
        <v>13</v>
      </c>
      <c r="U528" s="2">
        <v>600</v>
      </c>
      <c r="W528"/>
    </row>
    <row r="529" spans="1:24" ht="13.15" customHeight="1" x14ac:dyDescent="0.25">
      <c r="A529" s="2">
        <v>2022</v>
      </c>
      <c r="B529" s="14" t="s">
        <v>311</v>
      </c>
      <c r="C529" s="2" t="s">
        <v>799</v>
      </c>
      <c r="D529" s="2" t="s">
        <v>312</v>
      </c>
      <c r="E529" s="2" t="s">
        <v>15</v>
      </c>
      <c r="F529" s="2" t="s">
        <v>753</v>
      </c>
      <c r="G529" s="9">
        <f>SUMIFS('Raw Data'!G$3:G$641,'Raw Data'!$B$3:$B$641,$B529,'Raw Data'!$D$3:$D$641,$E529)</f>
        <v>1600</v>
      </c>
      <c r="H529" s="9">
        <f>SUMIFS('Raw Data'!H$3:H$641,'Raw Data'!$B$3:$B$641,$B529,'Raw Data'!$D$3:$D$641,$E529)</f>
        <v>0</v>
      </c>
      <c r="I529" s="9">
        <f>SUMIFS('Raw Data'!I$3:I$641,'Raw Data'!$B$3:$B$641,$B529,'Raw Data'!$D$3:$D$641,$E529)</f>
        <v>0</v>
      </c>
      <c r="J529" s="10">
        <f t="shared" si="32"/>
        <v>0</v>
      </c>
      <c r="K529" s="11">
        <f t="shared" si="33"/>
        <v>1600</v>
      </c>
      <c r="L529" s="10">
        <f t="shared" si="34"/>
        <v>933.33333333333337</v>
      </c>
      <c r="M529" s="11">
        <f t="shared" si="35"/>
        <v>933.33333333333337</v>
      </c>
      <c r="N529" s="43">
        <v>1</v>
      </c>
      <c r="O529" s="12">
        <v>2250</v>
      </c>
      <c r="P529" s="13">
        <v>0</v>
      </c>
      <c r="Q529" s="43">
        <v>11</v>
      </c>
      <c r="R529" s="43">
        <v>10</v>
      </c>
      <c r="S529" s="13">
        <v>0</v>
      </c>
      <c r="T529" s="42" t="s">
        <v>15</v>
      </c>
      <c r="U529" s="2">
        <v>600</v>
      </c>
      <c r="W529"/>
    </row>
    <row r="530" spans="1:24" s="15" customFormat="1" ht="13.15" customHeight="1" x14ac:dyDescent="0.25">
      <c r="A530" s="2">
        <v>2022</v>
      </c>
      <c r="B530" s="14" t="s">
        <v>313</v>
      </c>
      <c r="C530" s="2" t="s">
        <v>799</v>
      </c>
      <c r="D530" s="2" t="s">
        <v>314</v>
      </c>
      <c r="E530" s="2" t="s">
        <v>13</v>
      </c>
      <c r="F530" s="2" t="s">
        <v>14</v>
      </c>
      <c r="G530" s="9">
        <f>SUMIFS('Raw Data'!G$3:G$641,'Raw Data'!$B$3:$B$641,$B530,'Raw Data'!$D$3:$D$641,$E530)</f>
        <v>200</v>
      </c>
      <c r="H530" s="9">
        <f>SUMIFS('Raw Data'!H$3:H$641,'Raw Data'!$B$3:$B$641,$B530,'Raw Data'!$D$3:$D$641,$E530)</f>
        <v>0</v>
      </c>
      <c r="I530" s="9">
        <f>SUMIFS('Raw Data'!I$3:I$641,'Raw Data'!$B$3:$B$641,$B530,'Raw Data'!$D$3:$D$641,$E530)</f>
        <v>0</v>
      </c>
      <c r="J530" s="10">
        <f t="shared" si="32"/>
        <v>0</v>
      </c>
      <c r="K530" s="11">
        <f t="shared" si="33"/>
        <v>200</v>
      </c>
      <c r="L530" s="10">
        <f t="shared" si="34"/>
        <v>116.66666666666667</v>
      </c>
      <c r="M530" s="11">
        <f t="shared" si="35"/>
        <v>116.66666666666667</v>
      </c>
      <c r="N530" s="43">
        <v>1</v>
      </c>
      <c r="O530" s="12">
        <v>2250</v>
      </c>
      <c r="P530" s="13">
        <v>0</v>
      </c>
      <c r="Q530" s="43">
        <v>11</v>
      </c>
      <c r="R530" s="43">
        <v>11</v>
      </c>
      <c r="S530" s="13">
        <v>0</v>
      </c>
      <c r="T530" s="42" t="s">
        <v>13</v>
      </c>
      <c r="U530" s="2">
        <v>600</v>
      </c>
      <c r="W530"/>
      <c r="X530" s="6"/>
    </row>
    <row r="531" spans="1:24" s="69" customFormat="1" ht="13.35" customHeight="1" x14ac:dyDescent="0.25">
      <c r="A531" s="2">
        <v>2022</v>
      </c>
      <c r="B531" s="14" t="s">
        <v>315</v>
      </c>
      <c r="C531" s="2" t="s">
        <v>799</v>
      </c>
      <c r="D531" s="2" t="s">
        <v>316</v>
      </c>
      <c r="E531" s="2" t="s">
        <v>15</v>
      </c>
      <c r="F531" s="2" t="s">
        <v>753</v>
      </c>
      <c r="G531" s="9">
        <f>SUMIFS('Raw Data'!G$3:G$641,'Raw Data'!$B$3:$B$641,$B531,'Raw Data'!$D$3:$D$641,$E531)</f>
        <v>750</v>
      </c>
      <c r="H531" s="9">
        <f>SUMIFS('Raw Data'!H$3:H$641,'Raw Data'!$B$3:$B$641,$B531,'Raw Data'!$D$3:$D$641,$E531)</f>
        <v>0</v>
      </c>
      <c r="I531" s="9">
        <f>SUMIFS('Raw Data'!I$3:I$641,'Raw Data'!$B$3:$B$641,$B531,'Raw Data'!$D$3:$D$641,$E531)</f>
        <v>0</v>
      </c>
      <c r="J531" s="10">
        <f t="shared" si="32"/>
        <v>0</v>
      </c>
      <c r="K531" s="11">
        <f t="shared" si="33"/>
        <v>750</v>
      </c>
      <c r="L531" s="10">
        <f t="shared" si="34"/>
        <v>437.5</v>
      </c>
      <c r="M531" s="11">
        <f t="shared" si="35"/>
        <v>437.5</v>
      </c>
      <c r="N531" s="43">
        <v>1</v>
      </c>
      <c r="O531" s="12">
        <v>2250</v>
      </c>
      <c r="P531" s="13">
        <v>0</v>
      </c>
      <c r="Q531" s="43">
        <v>11</v>
      </c>
      <c r="R531" s="43">
        <v>32</v>
      </c>
      <c r="S531" s="13">
        <v>0</v>
      </c>
      <c r="T531" s="42" t="s">
        <v>15</v>
      </c>
      <c r="U531" s="2">
        <v>600</v>
      </c>
      <c r="V531"/>
    </row>
    <row r="532" spans="1:24" ht="13.15" customHeight="1" x14ac:dyDescent="0.25">
      <c r="A532" s="2">
        <v>2022</v>
      </c>
      <c r="B532" s="14" t="s">
        <v>317</v>
      </c>
      <c r="C532" s="2" t="s">
        <v>799</v>
      </c>
      <c r="D532" s="2" t="s">
        <v>318</v>
      </c>
      <c r="E532" s="2" t="s">
        <v>15</v>
      </c>
      <c r="F532" s="2" t="s">
        <v>753</v>
      </c>
      <c r="G532" s="9">
        <f>SUMIFS('Raw Data'!G$3:G$641,'Raw Data'!$B$3:$B$641,$B532,'Raw Data'!$D$3:$D$641,$E532)</f>
        <v>513.96</v>
      </c>
      <c r="H532" s="9">
        <f>SUMIFS('Raw Data'!H$3:H$641,'Raw Data'!$B$3:$B$641,$B532,'Raw Data'!$D$3:$D$641,$E532)</f>
        <v>0</v>
      </c>
      <c r="I532" s="9">
        <f>SUMIFS('Raw Data'!I$3:I$641,'Raw Data'!$B$3:$B$641,$B532,'Raw Data'!$D$3:$D$641,$E532)</f>
        <v>0</v>
      </c>
      <c r="J532" s="10">
        <f t="shared" si="32"/>
        <v>0</v>
      </c>
      <c r="K532" s="11">
        <f t="shared" si="33"/>
        <v>513.96</v>
      </c>
      <c r="L532" s="10">
        <f t="shared" si="34"/>
        <v>299.81000000000006</v>
      </c>
      <c r="M532" s="11">
        <f t="shared" si="35"/>
        <v>299.81000000000006</v>
      </c>
      <c r="N532" s="43">
        <v>1</v>
      </c>
      <c r="O532" s="12">
        <v>2250</v>
      </c>
      <c r="P532" s="13">
        <v>0</v>
      </c>
      <c r="Q532" s="43">
        <v>11</v>
      </c>
      <c r="R532" s="43">
        <v>50</v>
      </c>
      <c r="S532" s="13">
        <v>0</v>
      </c>
      <c r="T532" s="42" t="s">
        <v>15</v>
      </c>
      <c r="U532" s="2">
        <v>600</v>
      </c>
      <c r="W532"/>
    </row>
    <row r="533" spans="1:24" customFormat="1" ht="13.35" customHeight="1" x14ac:dyDescent="0.25">
      <c r="A533" s="2">
        <v>2022</v>
      </c>
      <c r="B533" s="14" t="s">
        <v>319</v>
      </c>
      <c r="C533" s="2" t="s">
        <v>799</v>
      </c>
      <c r="D533" s="2" t="s">
        <v>320</v>
      </c>
      <c r="E533" s="2" t="s">
        <v>274</v>
      </c>
      <c r="F533" s="2" t="s">
        <v>275</v>
      </c>
      <c r="G533" s="9">
        <f>SUMIFS('Raw Data'!G$3:G$641,'Raw Data'!$B$3:$B$641,$B533,'Raw Data'!$D$3:$D$641,$E533)</f>
        <v>0</v>
      </c>
      <c r="H533" s="9">
        <f>SUMIFS('Raw Data'!H$3:H$641,'Raw Data'!$B$3:$B$641,$B533,'Raw Data'!$D$3:$D$641,$E533)</f>
        <v>0</v>
      </c>
      <c r="I533" s="9">
        <f>SUMIFS('Raw Data'!I$3:I$641,'Raw Data'!$B$3:$B$641,$B533,'Raw Data'!$D$3:$D$641,$E533)</f>
        <v>0</v>
      </c>
      <c r="J533" s="10">
        <f t="shared" si="32"/>
        <v>0</v>
      </c>
      <c r="K533" s="11">
        <f t="shared" si="33"/>
        <v>0</v>
      </c>
      <c r="L533" s="10">
        <f t="shared" si="34"/>
        <v>0</v>
      </c>
      <c r="M533" s="11">
        <f t="shared" si="35"/>
        <v>0</v>
      </c>
      <c r="N533" s="43">
        <v>1</v>
      </c>
      <c r="O533" s="12">
        <v>2250</v>
      </c>
      <c r="P533" s="13">
        <v>0</v>
      </c>
      <c r="Q533" s="43">
        <v>21</v>
      </c>
      <c r="R533" s="43">
        <v>0</v>
      </c>
      <c r="S533" s="13">
        <v>0</v>
      </c>
      <c r="T533" s="42" t="s">
        <v>274</v>
      </c>
      <c r="U533" s="2">
        <v>600</v>
      </c>
      <c r="V533" s="6"/>
      <c r="X533" s="6"/>
    </row>
    <row r="534" spans="1:24" ht="13.15" customHeight="1" x14ac:dyDescent="0.25">
      <c r="A534" s="2">
        <v>2022</v>
      </c>
      <c r="B534" s="14" t="s">
        <v>321</v>
      </c>
      <c r="C534" s="2" t="s">
        <v>799</v>
      </c>
      <c r="D534" s="2" t="s">
        <v>322</v>
      </c>
      <c r="E534" s="2" t="s">
        <v>13</v>
      </c>
      <c r="F534" s="2" t="s">
        <v>14</v>
      </c>
      <c r="G534" s="9">
        <f>SUMIFS('Raw Data'!G$3:G$641,'Raw Data'!$B$3:$B$641,$B534,'Raw Data'!$D$3:$D$641,$E534)</f>
        <v>1750</v>
      </c>
      <c r="H534" s="9">
        <f>SUMIFS('Raw Data'!H$3:H$641,'Raw Data'!$B$3:$B$641,$B534,'Raw Data'!$D$3:$D$641,$E534)</f>
        <v>0</v>
      </c>
      <c r="I534" s="9">
        <f>SUMIFS('Raw Data'!I$3:I$641,'Raw Data'!$B$3:$B$641,$B534,'Raw Data'!$D$3:$D$641,$E534)</f>
        <v>0</v>
      </c>
      <c r="J534" s="10">
        <f t="shared" si="32"/>
        <v>0</v>
      </c>
      <c r="K534" s="11">
        <f t="shared" si="33"/>
        <v>1750</v>
      </c>
      <c r="L534" s="10">
        <f t="shared" si="34"/>
        <v>1020.8333333333334</v>
      </c>
      <c r="M534" s="11">
        <f t="shared" si="35"/>
        <v>1020.8333333333334</v>
      </c>
      <c r="N534" s="43">
        <v>1</v>
      </c>
      <c r="O534" s="12">
        <v>2250</v>
      </c>
      <c r="P534" s="13">
        <v>0</v>
      </c>
      <c r="Q534" s="43">
        <v>21</v>
      </c>
      <c r="R534" s="43">
        <v>1</v>
      </c>
      <c r="S534" s="13">
        <v>0</v>
      </c>
      <c r="T534" s="42" t="s">
        <v>13</v>
      </c>
      <c r="U534" s="2">
        <v>600</v>
      </c>
      <c r="V534"/>
      <c r="W534"/>
    </row>
    <row r="535" spans="1:24" ht="13.15" customHeight="1" x14ac:dyDescent="0.25">
      <c r="A535" s="2">
        <v>2022</v>
      </c>
      <c r="B535" s="14" t="s">
        <v>321</v>
      </c>
      <c r="C535" s="2" t="s">
        <v>799</v>
      </c>
      <c r="D535" s="2" t="s">
        <v>322</v>
      </c>
      <c r="E535" s="2" t="s">
        <v>15</v>
      </c>
      <c r="F535" s="2" t="s">
        <v>753</v>
      </c>
      <c r="G535" s="9">
        <f>SUMIFS('Raw Data'!G$3:G$641,'Raw Data'!$B$3:$B$641,$B535,'Raw Data'!$D$3:$D$641,$E535)</f>
        <v>1000</v>
      </c>
      <c r="H535" s="9">
        <f>SUMIFS('Raw Data'!H$3:H$641,'Raw Data'!$B$3:$B$641,$B535,'Raw Data'!$D$3:$D$641,$E535)</f>
        <v>0</v>
      </c>
      <c r="I535" s="9">
        <f>SUMIFS('Raw Data'!I$3:I$641,'Raw Data'!$B$3:$B$641,$B535,'Raw Data'!$D$3:$D$641,$E535)</f>
        <v>0</v>
      </c>
      <c r="J535" s="10">
        <f t="shared" si="32"/>
        <v>0</v>
      </c>
      <c r="K535" s="11">
        <f t="shared" si="33"/>
        <v>1000</v>
      </c>
      <c r="L535" s="10">
        <f t="shared" si="34"/>
        <v>583.33333333333326</v>
      </c>
      <c r="M535" s="11">
        <f t="shared" si="35"/>
        <v>583.33333333333326</v>
      </c>
      <c r="N535" s="43">
        <v>1</v>
      </c>
      <c r="O535" s="12">
        <v>2250</v>
      </c>
      <c r="P535" s="13">
        <v>0</v>
      </c>
      <c r="Q535" s="43">
        <v>21</v>
      </c>
      <c r="R535" s="43">
        <v>1</v>
      </c>
      <c r="S535" s="13">
        <v>0</v>
      </c>
      <c r="T535" s="42" t="s">
        <v>15</v>
      </c>
      <c r="U535" s="2">
        <v>600</v>
      </c>
      <c r="V535"/>
      <c r="W535"/>
    </row>
    <row r="536" spans="1:24" ht="13.15" customHeight="1" x14ac:dyDescent="0.25">
      <c r="A536" s="2">
        <v>2022</v>
      </c>
      <c r="B536" s="14" t="s">
        <v>323</v>
      </c>
      <c r="C536" s="2" t="s">
        <v>799</v>
      </c>
      <c r="D536" s="2" t="s">
        <v>318</v>
      </c>
      <c r="E536" s="2">
        <v>610</v>
      </c>
      <c r="F536" s="2" t="s">
        <v>14</v>
      </c>
      <c r="G536" s="9">
        <f>SUMIFS('Raw Data'!G$3:G$641,'Raw Data'!$B$3:$B$641,$B536,'Raw Data'!$D$3:$D$641,$E536)</f>
        <v>500</v>
      </c>
      <c r="H536" s="9">
        <f>SUMIFS('Raw Data'!H$3:H$641,'Raw Data'!$B$3:$B$641,$B536,'Raw Data'!$D$3:$D$641,$E536)</f>
        <v>0</v>
      </c>
      <c r="I536" s="9">
        <f>SUMIFS('Raw Data'!I$3:I$641,'Raw Data'!$B$3:$B$641,$B536,'Raw Data'!$D$3:$D$641,$E536)</f>
        <v>0</v>
      </c>
      <c r="J536" s="10">
        <f t="shared" si="32"/>
        <v>0</v>
      </c>
      <c r="K536" s="11">
        <f t="shared" si="33"/>
        <v>500</v>
      </c>
      <c r="L536" s="10">
        <f t="shared" si="34"/>
        <v>291.66666666666663</v>
      </c>
      <c r="M536" s="11">
        <f t="shared" si="35"/>
        <v>291.66666666666663</v>
      </c>
      <c r="N536" s="43">
        <v>1</v>
      </c>
      <c r="O536" s="12">
        <v>2250</v>
      </c>
      <c r="P536" s="13">
        <v>0</v>
      </c>
      <c r="Q536" s="43">
        <v>21</v>
      </c>
      <c r="R536" s="43">
        <v>2</v>
      </c>
      <c r="S536" s="13">
        <v>0</v>
      </c>
      <c r="T536" s="42">
        <v>610</v>
      </c>
      <c r="U536" s="2">
        <v>600</v>
      </c>
      <c r="W536"/>
    </row>
    <row r="537" spans="1:24" ht="13.15" customHeight="1" x14ac:dyDescent="0.25">
      <c r="A537" s="2">
        <v>2022</v>
      </c>
      <c r="B537" s="44" t="s">
        <v>323</v>
      </c>
      <c r="C537" s="2" t="s">
        <v>799</v>
      </c>
      <c r="D537" s="44" t="s">
        <v>324</v>
      </c>
      <c r="E537" s="44" t="s">
        <v>15</v>
      </c>
      <c r="F537" s="44" t="s">
        <v>16</v>
      </c>
      <c r="G537" s="9">
        <f>SUMIFS('Raw Data'!G$3:G$641,'Raw Data'!$B$3:$B$641,$B537,'Raw Data'!$D$3:$D$641,$E537)</f>
        <v>500</v>
      </c>
      <c r="H537" s="9">
        <f>SUMIFS('Raw Data'!H$3:H$641,'Raw Data'!$B$3:$B$641,$B537,'Raw Data'!$D$3:$D$641,$E537)</f>
        <v>0</v>
      </c>
      <c r="I537" s="9">
        <f>SUMIFS('Raw Data'!I$3:I$641,'Raw Data'!$B$3:$B$641,$B537,'Raw Data'!$D$3:$D$641,$E537)</f>
        <v>0</v>
      </c>
      <c r="J537" s="10">
        <f t="shared" si="32"/>
        <v>0</v>
      </c>
      <c r="K537" s="11">
        <f t="shared" si="33"/>
        <v>500</v>
      </c>
      <c r="L537" s="10">
        <f t="shared" si="34"/>
        <v>291.66666666666663</v>
      </c>
      <c r="M537" s="11">
        <f t="shared" si="35"/>
        <v>291.66666666666663</v>
      </c>
      <c r="N537" s="43">
        <v>1</v>
      </c>
      <c r="O537" s="12">
        <v>2250</v>
      </c>
      <c r="P537" s="13">
        <v>0</v>
      </c>
      <c r="Q537" s="43">
        <v>21</v>
      </c>
      <c r="R537" s="43">
        <v>2</v>
      </c>
      <c r="S537" s="13">
        <v>0</v>
      </c>
      <c r="T537" s="44" t="s">
        <v>15</v>
      </c>
      <c r="U537" s="2">
        <v>600</v>
      </c>
      <c r="V537" s="15"/>
      <c r="W537"/>
    </row>
    <row r="538" spans="1:24" ht="13.15" customHeight="1" x14ac:dyDescent="0.25">
      <c r="A538" s="2">
        <v>2022</v>
      </c>
      <c r="B538" s="14" t="s">
        <v>325</v>
      </c>
      <c r="C538" s="2" t="s">
        <v>799</v>
      </c>
      <c r="D538" s="2" t="s">
        <v>326</v>
      </c>
      <c r="E538" s="2" t="s">
        <v>13</v>
      </c>
      <c r="F538" s="2" t="s">
        <v>14</v>
      </c>
      <c r="G538" s="9">
        <f>SUMIFS('Raw Data'!G$3:G$641,'Raw Data'!$B$3:$B$641,$B538,'Raw Data'!$D$3:$D$641,$E538)</f>
        <v>100</v>
      </c>
      <c r="H538" s="9">
        <f>SUMIFS('Raw Data'!H$3:H$641,'Raw Data'!$B$3:$B$641,$B538,'Raw Data'!$D$3:$D$641,$E538)</f>
        <v>100</v>
      </c>
      <c r="I538" s="9">
        <f>SUMIFS('Raw Data'!I$3:I$641,'Raw Data'!$B$3:$B$641,$B538,'Raw Data'!$D$3:$D$641,$E538)</f>
        <v>0</v>
      </c>
      <c r="J538" s="10">
        <f t="shared" si="32"/>
        <v>100</v>
      </c>
      <c r="K538" s="11">
        <f t="shared" si="33"/>
        <v>0</v>
      </c>
      <c r="L538" s="10">
        <f t="shared" si="34"/>
        <v>58.333333333333336</v>
      </c>
      <c r="M538" s="11">
        <f t="shared" si="35"/>
        <v>-41.666666666666664</v>
      </c>
      <c r="N538" s="43">
        <v>1</v>
      </c>
      <c r="O538" s="12">
        <v>2250</v>
      </c>
      <c r="P538" s="13">
        <v>0</v>
      </c>
      <c r="Q538" s="43">
        <v>21</v>
      </c>
      <c r="R538" s="43">
        <v>4</v>
      </c>
      <c r="S538" s="13">
        <v>0</v>
      </c>
      <c r="T538" s="42" t="s">
        <v>13</v>
      </c>
      <c r="U538" s="2">
        <v>600</v>
      </c>
      <c r="W538"/>
    </row>
    <row r="539" spans="1:24" s="15" customFormat="1" ht="13.15" customHeight="1" x14ac:dyDescent="0.25">
      <c r="A539" s="2">
        <v>2022</v>
      </c>
      <c r="B539" s="14" t="s">
        <v>325</v>
      </c>
      <c r="C539" s="2" t="s">
        <v>799</v>
      </c>
      <c r="D539" s="2" t="s">
        <v>326</v>
      </c>
      <c r="E539" s="2" t="s">
        <v>15</v>
      </c>
      <c r="F539" s="2" t="s">
        <v>753</v>
      </c>
      <c r="G539" s="9">
        <f>SUMIFS('Raw Data'!G$3:G$641,'Raw Data'!$B$3:$B$641,$B539,'Raw Data'!$D$3:$D$641,$E539)</f>
        <v>700</v>
      </c>
      <c r="H539" s="9">
        <f>SUMIFS('Raw Data'!H$3:H$641,'Raw Data'!$B$3:$B$641,$B539,'Raw Data'!$D$3:$D$641,$E539)</f>
        <v>694.97</v>
      </c>
      <c r="I539" s="9">
        <f>SUMIFS('Raw Data'!I$3:I$641,'Raw Data'!$B$3:$B$641,$B539,'Raw Data'!$D$3:$D$641,$E539)</f>
        <v>0</v>
      </c>
      <c r="J539" s="10">
        <f t="shared" si="32"/>
        <v>694.97</v>
      </c>
      <c r="K539" s="11">
        <f t="shared" si="33"/>
        <v>5.0299999999999727</v>
      </c>
      <c r="L539" s="10">
        <f t="shared" si="34"/>
        <v>408.33333333333337</v>
      </c>
      <c r="M539" s="11">
        <f t="shared" si="35"/>
        <v>-286.63666666666666</v>
      </c>
      <c r="N539" s="43">
        <v>1</v>
      </c>
      <c r="O539" s="12">
        <v>2250</v>
      </c>
      <c r="P539" s="13">
        <v>0</v>
      </c>
      <c r="Q539" s="43">
        <v>21</v>
      </c>
      <c r="R539" s="43">
        <v>4</v>
      </c>
      <c r="S539" s="13">
        <v>0</v>
      </c>
      <c r="T539" s="42" t="s">
        <v>15</v>
      </c>
      <c r="U539" s="2">
        <v>600</v>
      </c>
      <c r="V539" s="6"/>
      <c r="W539"/>
      <c r="X539" s="6"/>
    </row>
    <row r="540" spans="1:24" s="15" customFormat="1" ht="13.15" customHeight="1" x14ac:dyDescent="0.25">
      <c r="A540" s="2">
        <v>2022</v>
      </c>
      <c r="B540" s="14" t="s">
        <v>327</v>
      </c>
      <c r="C540" s="2" t="s">
        <v>799</v>
      </c>
      <c r="D540" s="2" t="s">
        <v>328</v>
      </c>
      <c r="E540" s="2" t="s">
        <v>13</v>
      </c>
      <c r="F540" s="2" t="s">
        <v>14</v>
      </c>
      <c r="G540" s="9">
        <f>SUMIFS('Raw Data'!G$3:G$641,'Raw Data'!$B$3:$B$641,$B540,'Raw Data'!$D$3:$D$641,$E540)</f>
        <v>500</v>
      </c>
      <c r="H540" s="9">
        <f>SUMIFS('Raw Data'!H$3:H$641,'Raw Data'!$B$3:$B$641,$B540,'Raw Data'!$D$3:$D$641,$E540)</f>
        <v>374.4</v>
      </c>
      <c r="I540" s="9">
        <f>SUMIFS('Raw Data'!I$3:I$641,'Raw Data'!$B$3:$B$641,$B540,'Raw Data'!$D$3:$D$641,$E540)</f>
        <v>0</v>
      </c>
      <c r="J540" s="10">
        <f t="shared" si="32"/>
        <v>374.4</v>
      </c>
      <c r="K540" s="11">
        <f t="shared" si="33"/>
        <v>125.60000000000002</v>
      </c>
      <c r="L540" s="10">
        <f t="shared" si="34"/>
        <v>291.66666666666663</v>
      </c>
      <c r="M540" s="11">
        <f t="shared" si="35"/>
        <v>-82.733333333333348</v>
      </c>
      <c r="N540" s="43">
        <v>1</v>
      </c>
      <c r="O540" s="12">
        <v>2250</v>
      </c>
      <c r="P540" s="13">
        <v>0</v>
      </c>
      <c r="Q540" s="43">
        <v>21</v>
      </c>
      <c r="R540" s="43">
        <v>5</v>
      </c>
      <c r="S540" s="13">
        <v>0</v>
      </c>
      <c r="T540" s="42" t="s">
        <v>13</v>
      </c>
      <c r="U540" s="2">
        <v>600</v>
      </c>
      <c r="V540" s="6"/>
      <c r="W540"/>
      <c r="X540" s="6"/>
    </row>
    <row r="541" spans="1:24" s="15" customFormat="1" ht="13.15" customHeight="1" x14ac:dyDescent="0.25">
      <c r="A541" s="2">
        <v>2022</v>
      </c>
      <c r="B541" s="14" t="s">
        <v>327</v>
      </c>
      <c r="C541" s="2" t="s">
        <v>799</v>
      </c>
      <c r="D541" s="2" t="s">
        <v>328</v>
      </c>
      <c r="E541" s="2" t="s">
        <v>15</v>
      </c>
      <c r="F541" s="2" t="s">
        <v>753</v>
      </c>
      <c r="G541" s="9">
        <f>SUMIFS('Raw Data'!G$3:G$641,'Raw Data'!$B$3:$B$641,$B541,'Raw Data'!$D$3:$D$641,$E541)</f>
        <v>800</v>
      </c>
      <c r="H541" s="9">
        <f>SUMIFS('Raw Data'!H$3:H$641,'Raw Data'!$B$3:$B$641,$B541,'Raw Data'!$D$3:$D$641,$E541)</f>
        <v>588.34</v>
      </c>
      <c r="I541" s="9">
        <f>SUMIFS('Raw Data'!I$3:I$641,'Raw Data'!$B$3:$B$641,$B541,'Raw Data'!$D$3:$D$641,$E541)</f>
        <v>0</v>
      </c>
      <c r="J541" s="10">
        <f t="shared" si="32"/>
        <v>588.34</v>
      </c>
      <c r="K541" s="11">
        <f t="shared" si="33"/>
        <v>211.65999999999997</v>
      </c>
      <c r="L541" s="10">
        <f t="shared" si="34"/>
        <v>466.66666666666669</v>
      </c>
      <c r="M541" s="11">
        <f t="shared" si="35"/>
        <v>-121.67333333333335</v>
      </c>
      <c r="N541" s="43">
        <v>1</v>
      </c>
      <c r="O541" s="12">
        <v>2250</v>
      </c>
      <c r="P541" s="13">
        <v>0</v>
      </c>
      <c r="Q541" s="43">
        <v>21</v>
      </c>
      <c r="R541" s="43">
        <v>5</v>
      </c>
      <c r="S541" s="13">
        <v>0</v>
      </c>
      <c r="T541" s="42" t="s">
        <v>15</v>
      </c>
      <c r="U541" s="2">
        <v>600</v>
      </c>
      <c r="V541" s="6"/>
      <c r="W541"/>
      <c r="X541" s="6"/>
    </row>
    <row r="542" spans="1:24" s="15" customFormat="1" ht="13.15" customHeight="1" x14ac:dyDescent="0.25">
      <c r="A542" s="2">
        <v>2022</v>
      </c>
      <c r="B542" s="14" t="s">
        <v>329</v>
      </c>
      <c r="C542" s="2" t="s">
        <v>799</v>
      </c>
      <c r="D542" s="2" t="s">
        <v>310</v>
      </c>
      <c r="E542" s="2" t="s">
        <v>13</v>
      </c>
      <c r="F542" s="2" t="s">
        <v>14</v>
      </c>
      <c r="G542" s="9">
        <f>SUMIFS('Raw Data'!G$3:G$641,'Raw Data'!$B$3:$B$641,$B542,'Raw Data'!$D$3:$D$641,$E542)</f>
        <v>0</v>
      </c>
      <c r="H542" s="9">
        <f>SUMIFS('Raw Data'!H$3:H$641,'Raw Data'!$B$3:$B$641,$B542,'Raw Data'!$D$3:$D$641,$E542)</f>
        <v>0</v>
      </c>
      <c r="I542" s="9">
        <f>SUMIFS('Raw Data'!I$3:I$641,'Raw Data'!$B$3:$B$641,$B542,'Raw Data'!$D$3:$D$641,$E542)</f>
        <v>0</v>
      </c>
      <c r="J542" s="10">
        <f t="shared" si="32"/>
        <v>0</v>
      </c>
      <c r="K542" s="11">
        <f t="shared" si="33"/>
        <v>0</v>
      </c>
      <c r="L542" s="10">
        <f t="shared" si="34"/>
        <v>0</v>
      </c>
      <c r="M542" s="11">
        <f t="shared" si="35"/>
        <v>0</v>
      </c>
      <c r="N542" s="43">
        <v>1</v>
      </c>
      <c r="O542" s="12">
        <v>2250</v>
      </c>
      <c r="P542" s="13">
        <v>0</v>
      </c>
      <c r="Q542" s="43">
        <v>21</v>
      </c>
      <c r="R542" s="43">
        <v>6</v>
      </c>
      <c r="S542" s="13">
        <v>0</v>
      </c>
      <c r="T542" s="42" t="s">
        <v>13</v>
      </c>
      <c r="U542" s="2">
        <v>600</v>
      </c>
      <c r="V542" s="6"/>
      <c r="W542"/>
      <c r="X542" s="6"/>
    </row>
    <row r="543" spans="1:24" ht="13.15" customHeight="1" x14ac:dyDescent="0.25">
      <c r="A543" s="2">
        <v>2022</v>
      </c>
      <c r="B543" s="14" t="s">
        <v>329</v>
      </c>
      <c r="C543" s="2" t="s">
        <v>799</v>
      </c>
      <c r="D543" s="2" t="s">
        <v>310</v>
      </c>
      <c r="E543" s="2" t="s">
        <v>15</v>
      </c>
      <c r="F543" s="2" t="s">
        <v>753</v>
      </c>
      <c r="G543" s="9">
        <f>SUMIFS('Raw Data'!G$3:G$641,'Raw Data'!$B$3:$B$641,$B543,'Raw Data'!$D$3:$D$641,$E543)</f>
        <v>0</v>
      </c>
      <c r="H543" s="9">
        <f>SUMIFS('Raw Data'!H$3:H$641,'Raw Data'!$B$3:$B$641,$B543,'Raw Data'!$D$3:$D$641,$E543)</f>
        <v>0</v>
      </c>
      <c r="I543" s="9">
        <f>SUMIFS('Raw Data'!I$3:I$641,'Raw Data'!$B$3:$B$641,$B543,'Raw Data'!$D$3:$D$641,$E543)</f>
        <v>0</v>
      </c>
      <c r="J543" s="10">
        <f t="shared" si="32"/>
        <v>0</v>
      </c>
      <c r="K543" s="11">
        <f t="shared" si="33"/>
        <v>0</v>
      </c>
      <c r="L543" s="10">
        <f t="shared" si="34"/>
        <v>0</v>
      </c>
      <c r="M543" s="11">
        <f t="shared" si="35"/>
        <v>0</v>
      </c>
      <c r="N543" s="43">
        <v>1</v>
      </c>
      <c r="O543" s="12">
        <v>2250</v>
      </c>
      <c r="P543" s="13">
        <v>0</v>
      </c>
      <c r="Q543" s="43">
        <v>21</v>
      </c>
      <c r="R543" s="43">
        <v>6</v>
      </c>
      <c r="S543" s="13">
        <v>0</v>
      </c>
      <c r="T543" s="42" t="s">
        <v>15</v>
      </c>
      <c r="U543" s="2">
        <v>600</v>
      </c>
      <c r="W543"/>
    </row>
    <row r="544" spans="1:24" ht="13.15" customHeight="1" x14ac:dyDescent="0.25">
      <c r="A544" s="2">
        <v>2022</v>
      </c>
      <c r="B544" s="14" t="s">
        <v>330</v>
      </c>
      <c r="C544" s="2" t="s">
        <v>799</v>
      </c>
      <c r="D544" s="2" t="s">
        <v>331</v>
      </c>
      <c r="E544" s="2" t="s">
        <v>27</v>
      </c>
      <c r="F544" s="2" t="s">
        <v>28</v>
      </c>
      <c r="G544" s="9">
        <f>SUMIFS('Raw Data'!G$3:G$641,'Raw Data'!$B$3:$B$641,$B544,'Raw Data'!$D$3:$D$641,$E544)</f>
        <v>0</v>
      </c>
      <c r="H544" s="9">
        <f>SUMIFS('Raw Data'!H$3:H$641,'Raw Data'!$B$3:$B$641,$B544,'Raw Data'!$D$3:$D$641,$E544)</f>
        <v>0</v>
      </c>
      <c r="I544" s="9">
        <f>SUMIFS('Raw Data'!I$3:I$641,'Raw Data'!$B$3:$B$641,$B544,'Raw Data'!$D$3:$D$641,$E544)</f>
        <v>0</v>
      </c>
      <c r="J544" s="10">
        <f t="shared" si="32"/>
        <v>0</v>
      </c>
      <c r="K544" s="11">
        <f t="shared" si="33"/>
        <v>0</v>
      </c>
      <c r="L544" s="10">
        <f t="shared" si="34"/>
        <v>0</v>
      </c>
      <c r="M544" s="11">
        <f t="shared" si="35"/>
        <v>0</v>
      </c>
      <c r="N544" s="43">
        <v>1</v>
      </c>
      <c r="O544" s="12">
        <v>2260</v>
      </c>
      <c r="P544" s="13">
        <v>0</v>
      </c>
      <c r="Q544" s="43">
        <v>0</v>
      </c>
      <c r="R544" s="43">
        <v>35</v>
      </c>
      <c r="S544" s="13">
        <v>0</v>
      </c>
      <c r="T544" s="42" t="s">
        <v>27</v>
      </c>
      <c r="U544" s="2">
        <v>300</v>
      </c>
      <c r="W544"/>
    </row>
    <row r="545" spans="1:25" ht="13.15" customHeight="1" x14ac:dyDescent="0.25">
      <c r="A545" s="2">
        <v>2022</v>
      </c>
      <c r="B545" s="14" t="s">
        <v>330</v>
      </c>
      <c r="C545" s="2" t="s">
        <v>799</v>
      </c>
      <c r="D545" s="2" t="s">
        <v>331</v>
      </c>
      <c r="E545" s="2" t="s">
        <v>19</v>
      </c>
      <c r="F545" s="2" t="s">
        <v>752</v>
      </c>
      <c r="G545" s="9">
        <f>SUMIFS('Raw Data'!G$3:G$641,'Raw Data'!$B$3:$B$641,$B545,'Raw Data'!$D$3:$D$641,$E545)</f>
        <v>0</v>
      </c>
      <c r="H545" s="9">
        <f>SUMIFS('Raw Data'!H$3:H$641,'Raw Data'!$B$3:$B$641,$B545,'Raw Data'!$D$3:$D$641,$E545)</f>
        <v>0</v>
      </c>
      <c r="I545" s="9">
        <f>SUMIFS('Raw Data'!I$3:I$641,'Raw Data'!$B$3:$B$641,$B545,'Raw Data'!$D$3:$D$641,$E545)</f>
        <v>0</v>
      </c>
      <c r="J545" s="10">
        <f t="shared" si="32"/>
        <v>0</v>
      </c>
      <c r="K545" s="11">
        <f t="shared" si="33"/>
        <v>0</v>
      </c>
      <c r="L545" s="10">
        <f t="shared" si="34"/>
        <v>0</v>
      </c>
      <c r="M545" s="11">
        <f t="shared" si="35"/>
        <v>0</v>
      </c>
      <c r="N545" s="43">
        <v>1</v>
      </c>
      <c r="O545" s="12">
        <v>2260</v>
      </c>
      <c r="P545" s="13">
        <v>0</v>
      </c>
      <c r="Q545" s="43">
        <v>0</v>
      </c>
      <c r="R545" s="43">
        <v>35</v>
      </c>
      <c r="S545" s="13">
        <v>0</v>
      </c>
      <c r="T545" s="42" t="s">
        <v>19</v>
      </c>
      <c r="U545" s="2">
        <v>500</v>
      </c>
      <c r="W545"/>
    </row>
    <row r="546" spans="1:25" ht="13.15" customHeight="1" x14ac:dyDescent="0.25">
      <c r="A546" s="2">
        <v>2022</v>
      </c>
      <c r="B546" s="44" t="s">
        <v>330</v>
      </c>
      <c r="C546" s="2" t="s">
        <v>799</v>
      </c>
      <c r="D546" s="44" t="s">
        <v>331</v>
      </c>
      <c r="E546" s="44" t="s">
        <v>53</v>
      </c>
      <c r="F546" s="44" t="s">
        <v>54</v>
      </c>
      <c r="G546" s="9">
        <f>SUMIFS('Raw Data'!G$3:G$641,'Raw Data'!$B$3:$B$641,$B546,'Raw Data'!$D$3:$D$641,$E546)</f>
        <v>0</v>
      </c>
      <c r="H546" s="9">
        <f>SUMIFS('Raw Data'!H$3:H$641,'Raw Data'!$B$3:$B$641,$B546,'Raw Data'!$D$3:$D$641,$E546)</f>
        <v>0</v>
      </c>
      <c r="I546" s="9">
        <f>SUMIFS('Raw Data'!I$3:I$641,'Raw Data'!$B$3:$B$641,$B546,'Raw Data'!$D$3:$D$641,$E546)</f>
        <v>0</v>
      </c>
      <c r="J546" s="10">
        <f t="shared" si="32"/>
        <v>0</v>
      </c>
      <c r="K546" s="11">
        <f t="shared" si="33"/>
        <v>0</v>
      </c>
      <c r="L546" s="10">
        <f t="shared" si="34"/>
        <v>0</v>
      </c>
      <c r="M546" s="11">
        <f t="shared" si="35"/>
        <v>0</v>
      </c>
      <c r="N546" s="43">
        <v>1</v>
      </c>
      <c r="O546" s="12">
        <v>2260</v>
      </c>
      <c r="P546" s="13">
        <v>0</v>
      </c>
      <c r="Q546" s="43">
        <v>0</v>
      </c>
      <c r="R546" s="43">
        <v>35</v>
      </c>
      <c r="S546" s="13">
        <v>0</v>
      </c>
      <c r="T546" s="42">
        <v>810</v>
      </c>
      <c r="U546" s="2">
        <v>800</v>
      </c>
      <c r="V546" s="15"/>
      <c r="W546"/>
    </row>
    <row r="547" spans="1:25" ht="13.15" customHeight="1" x14ac:dyDescent="0.25">
      <c r="A547" s="2">
        <v>2022</v>
      </c>
      <c r="B547" s="44" t="s">
        <v>999</v>
      </c>
      <c r="C547" s="2" t="s">
        <v>799</v>
      </c>
      <c r="D547" s="44" t="s">
        <v>1000</v>
      </c>
      <c r="E547" s="44" t="s">
        <v>19</v>
      </c>
      <c r="F547" s="44" t="s">
        <v>20</v>
      </c>
      <c r="G547" s="9">
        <f>SUMIFS('Raw Data'!G$3:G$641,'Raw Data'!$B$3:$B$641,$B547,'Raw Data'!$D$3:$D$641,$E547)</f>
        <v>0</v>
      </c>
      <c r="H547" s="9">
        <f>SUMIFS('Raw Data'!H$3:H$641,'Raw Data'!$B$3:$B$641,$B547,'Raw Data'!$D$3:$D$641,$E547)</f>
        <v>69.099999999999994</v>
      </c>
      <c r="I547" s="9">
        <f>SUMIFS('Raw Data'!I$3:I$641,'Raw Data'!$B$3:$B$641,$B547,'Raw Data'!$D$3:$D$641,$E547)</f>
        <v>0</v>
      </c>
      <c r="J547" s="10">
        <f t="shared" si="32"/>
        <v>69.099999999999994</v>
      </c>
      <c r="K547" s="11">
        <f t="shared" si="33"/>
        <v>-69.099999999999994</v>
      </c>
      <c r="L547" s="10">
        <f t="shared" si="34"/>
        <v>0</v>
      </c>
      <c r="M547" s="11">
        <f t="shared" si="35"/>
        <v>-69.099999999999994</v>
      </c>
      <c r="N547" s="46">
        <v>1</v>
      </c>
      <c r="O547" s="2">
        <v>2260</v>
      </c>
      <c r="P547" s="47">
        <v>0</v>
      </c>
      <c r="Q547" s="46">
        <v>12</v>
      </c>
      <c r="R547" s="46">
        <v>55</v>
      </c>
      <c r="S547" s="47">
        <v>0</v>
      </c>
      <c r="T547" s="44" t="s">
        <v>19</v>
      </c>
      <c r="U547" s="44">
        <v>500</v>
      </c>
      <c r="V547"/>
      <c r="W547"/>
    </row>
    <row r="548" spans="1:25" ht="13.15" customHeight="1" x14ac:dyDescent="0.25">
      <c r="A548" s="2">
        <v>2022</v>
      </c>
      <c r="B548" s="44" t="s">
        <v>912</v>
      </c>
      <c r="C548" s="44" t="s">
        <v>799</v>
      </c>
      <c r="D548" s="44" t="s">
        <v>913</v>
      </c>
      <c r="E548" s="44" t="s">
        <v>19</v>
      </c>
      <c r="F548" s="44" t="s">
        <v>20</v>
      </c>
      <c r="G548" s="9">
        <f>SUMIFS('Raw Data'!G$3:G$641,'Raw Data'!$B$3:$B$641,$B548,'Raw Data'!$D$3:$D$641,$E548)</f>
        <v>0</v>
      </c>
      <c r="H548" s="9">
        <f>SUMIFS('Raw Data'!H$3:H$641,'Raw Data'!$B$3:$B$641,$B548,'Raw Data'!$D$3:$D$641,$E548)</f>
        <v>0</v>
      </c>
      <c r="I548" s="9">
        <f>SUMIFS('Raw Data'!I$3:I$641,'Raw Data'!$B$3:$B$641,$B548,'Raw Data'!$D$3:$D$641,$E548)</f>
        <v>0</v>
      </c>
      <c r="J548" s="10">
        <f t="shared" si="32"/>
        <v>0</v>
      </c>
      <c r="K548" s="11">
        <f t="shared" si="33"/>
        <v>0</v>
      </c>
      <c r="L548" s="10">
        <f t="shared" si="34"/>
        <v>0</v>
      </c>
      <c r="M548" s="11">
        <f t="shared" si="35"/>
        <v>0</v>
      </c>
      <c r="N548" s="43">
        <v>1</v>
      </c>
      <c r="O548" s="12">
        <v>2260</v>
      </c>
      <c r="P548" s="13">
        <v>800</v>
      </c>
      <c r="Q548" s="43">
        <v>0</v>
      </c>
      <c r="R548" s="43">
        <v>0</v>
      </c>
      <c r="S548" s="13">
        <v>57</v>
      </c>
      <c r="T548" s="42">
        <v>580</v>
      </c>
      <c r="U548" s="2">
        <v>500</v>
      </c>
      <c r="W548"/>
    </row>
    <row r="549" spans="1:25" s="15" customFormat="1" ht="13.15" customHeight="1" x14ac:dyDescent="0.25">
      <c r="A549" s="2">
        <v>2022</v>
      </c>
      <c r="B549" s="14" t="s">
        <v>334</v>
      </c>
      <c r="C549" s="2" t="s">
        <v>799</v>
      </c>
      <c r="D549" s="2" t="s">
        <v>335</v>
      </c>
      <c r="E549" s="2" t="s">
        <v>169</v>
      </c>
      <c r="F549" s="2" t="s">
        <v>170</v>
      </c>
      <c r="G549" s="9">
        <f>SUMIFS('Raw Data'!G$3:G$641,'Raw Data'!$B$3:$B$641,$B549,'Raw Data'!$D$3:$D$641,$E549)</f>
        <v>2229.17</v>
      </c>
      <c r="H549" s="9">
        <f>SUMIFS('Raw Data'!H$3:H$641,'Raw Data'!$B$3:$B$641,$B549,'Raw Data'!$D$3:$D$641,$E549)</f>
        <v>0</v>
      </c>
      <c r="I549" s="9">
        <f>SUMIFS('Raw Data'!I$3:I$641,'Raw Data'!$B$3:$B$641,$B549,'Raw Data'!$D$3:$D$641,$E549)</f>
        <v>0</v>
      </c>
      <c r="J549" s="10">
        <f t="shared" si="32"/>
        <v>0</v>
      </c>
      <c r="K549" s="11">
        <f t="shared" si="33"/>
        <v>2229.17</v>
      </c>
      <c r="L549" s="10">
        <f t="shared" si="34"/>
        <v>1300.3491666666669</v>
      </c>
      <c r="M549" s="11">
        <f t="shared" si="35"/>
        <v>1300.3491666666669</v>
      </c>
      <c r="N549" s="43">
        <v>1</v>
      </c>
      <c r="O549" s="12">
        <v>2270</v>
      </c>
      <c r="P549" s="13">
        <v>0</v>
      </c>
      <c r="Q549" s="43">
        <v>0</v>
      </c>
      <c r="R549" s="43">
        <v>0</v>
      </c>
      <c r="S549" s="13">
        <v>0</v>
      </c>
      <c r="T549" s="42" t="s">
        <v>169</v>
      </c>
      <c r="U549" s="2">
        <v>500</v>
      </c>
      <c r="V549" s="6"/>
      <c r="W549"/>
      <c r="X549" s="6"/>
    </row>
    <row r="550" spans="1:25" ht="13.15" customHeight="1" x14ac:dyDescent="0.25">
      <c r="A550" s="2">
        <v>2022</v>
      </c>
      <c r="B550" s="14" t="s">
        <v>334</v>
      </c>
      <c r="C550" s="2" t="s">
        <v>799</v>
      </c>
      <c r="D550" s="2" t="s">
        <v>344</v>
      </c>
      <c r="E550" s="2" t="s">
        <v>19</v>
      </c>
      <c r="F550" s="2" t="s">
        <v>752</v>
      </c>
      <c r="G550" s="9">
        <f>SUMIFS('Raw Data'!G$3:G$641,'Raw Data'!$B$3:$B$641,$B550,'Raw Data'!$D$3:$D$641,$E550)</f>
        <v>0</v>
      </c>
      <c r="H550" s="9">
        <f>SUMIFS('Raw Data'!H$3:H$641,'Raw Data'!$B$3:$B$641,$B550,'Raw Data'!$D$3:$D$641,$E550)</f>
        <v>0</v>
      </c>
      <c r="I550" s="9">
        <f>SUMIFS('Raw Data'!I$3:I$641,'Raw Data'!$B$3:$B$641,$B550,'Raw Data'!$D$3:$D$641,$E550)</f>
        <v>0</v>
      </c>
      <c r="J550" s="10">
        <f t="shared" si="32"/>
        <v>0</v>
      </c>
      <c r="K550" s="11">
        <f t="shared" si="33"/>
        <v>0</v>
      </c>
      <c r="L550" s="10">
        <f t="shared" si="34"/>
        <v>0</v>
      </c>
      <c r="M550" s="11">
        <f t="shared" si="35"/>
        <v>0</v>
      </c>
      <c r="N550" s="43" t="s">
        <v>761</v>
      </c>
      <c r="O550" s="12">
        <v>2270</v>
      </c>
      <c r="P550" s="13">
        <v>0</v>
      </c>
      <c r="Q550" s="43">
        <v>0</v>
      </c>
      <c r="R550" s="43">
        <v>0</v>
      </c>
      <c r="S550" s="13">
        <v>0</v>
      </c>
      <c r="T550" s="42">
        <v>580</v>
      </c>
      <c r="U550" s="2">
        <v>500</v>
      </c>
      <c r="W550"/>
    </row>
    <row r="551" spans="1:25" ht="13.15" customHeight="1" x14ac:dyDescent="0.25">
      <c r="A551" s="2">
        <v>2022</v>
      </c>
      <c r="B551" s="14" t="s">
        <v>334</v>
      </c>
      <c r="C551" s="2" t="s">
        <v>799</v>
      </c>
      <c r="D551" s="2" t="s">
        <v>335</v>
      </c>
      <c r="E551" s="2" t="s">
        <v>13</v>
      </c>
      <c r="F551" s="2" t="s">
        <v>14</v>
      </c>
      <c r="G551" s="9">
        <f>SUMIFS('Raw Data'!G$3:G$641,'Raw Data'!$B$3:$B$641,$B551,'Raw Data'!$D$3:$D$641,$E551)</f>
        <v>1560.6</v>
      </c>
      <c r="H551" s="9">
        <f>SUMIFS('Raw Data'!H$3:H$641,'Raw Data'!$B$3:$B$641,$B551,'Raw Data'!$D$3:$D$641,$E551)</f>
        <v>0</v>
      </c>
      <c r="I551" s="9">
        <f>SUMIFS('Raw Data'!I$3:I$641,'Raw Data'!$B$3:$B$641,$B551,'Raw Data'!$D$3:$D$641,$E551)</f>
        <v>0</v>
      </c>
      <c r="J551" s="10">
        <f t="shared" si="32"/>
        <v>0</v>
      </c>
      <c r="K551" s="11">
        <f t="shared" si="33"/>
        <v>1560.6</v>
      </c>
      <c r="L551" s="10">
        <f t="shared" si="34"/>
        <v>910.34999999999991</v>
      </c>
      <c r="M551" s="11">
        <f t="shared" si="35"/>
        <v>910.34999999999991</v>
      </c>
      <c r="N551" s="43">
        <v>1</v>
      </c>
      <c r="O551" s="12">
        <v>2270</v>
      </c>
      <c r="P551" s="13">
        <v>0</v>
      </c>
      <c r="Q551" s="43">
        <v>0</v>
      </c>
      <c r="R551" s="43">
        <v>0</v>
      </c>
      <c r="S551" s="13">
        <v>0</v>
      </c>
      <c r="T551" s="42" t="s">
        <v>13</v>
      </c>
      <c r="U551" s="2">
        <v>600</v>
      </c>
      <c r="V551"/>
      <c r="W551"/>
    </row>
    <row r="552" spans="1:25" s="15" customFormat="1" ht="13.15" customHeight="1" x14ac:dyDescent="0.25">
      <c r="A552" s="2">
        <v>2022</v>
      </c>
      <c r="B552" s="14" t="s">
        <v>334</v>
      </c>
      <c r="C552" s="2" t="s">
        <v>799</v>
      </c>
      <c r="D552" s="2" t="s">
        <v>335</v>
      </c>
      <c r="E552" s="2" t="s">
        <v>53</v>
      </c>
      <c r="F552" s="2" t="s">
        <v>54</v>
      </c>
      <c r="G552" s="9">
        <f>SUMIFS('Raw Data'!G$3:G$641,'Raw Data'!$B$3:$B$641,$B552,'Raw Data'!$D$3:$D$641,$E552)</f>
        <v>1040.4000000000001</v>
      </c>
      <c r="H552" s="9">
        <f>SUMIFS('Raw Data'!H$3:H$641,'Raw Data'!$B$3:$B$641,$B552,'Raw Data'!$D$3:$D$641,$E552)</f>
        <v>712</v>
      </c>
      <c r="I552" s="9">
        <f>SUMIFS('Raw Data'!I$3:I$641,'Raw Data'!$B$3:$B$641,$B552,'Raw Data'!$D$3:$D$641,$E552)</f>
        <v>0</v>
      </c>
      <c r="J552" s="10">
        <f t="shared" si="32"/>
        <v>712</v>
      </c>
      <c r="K552" s="11">
        <f t="shared" si="33"/>
        <v>328.40000000000009</v>
      </c>
      <c r="L552" s="10">
        <f t="shared" si="34"/>
        <v>606.9</v>
      </c>
      <c r="M552" s="11">
        <f t="shared" si="35"/>
        <v>-105.10000000000002</v>
      </c>
      <c r="N552" s="43">
        <v>1</v>
      </c>
      <c r="O552" s="12">
        <v>2270</v>
      </c>
      <c r="P552" s="13">
        <v>0</v>
      </c>
      <c r="Q552" s="43">
        <v>0</v>
      </c>
      <c r="R552" s="43">
        <v>0</v>
      </c>
      <c r="S552" s="13">
        <v>0</v>
      </c>
      <c r="T552" s="42" t="s">
        <v>53</v>
      </c>
      <c r="U552" s="2">
        <v>800</v>
      </c>
      <c r="V552" s="6"/>
      <c r="W552"/>
      <c r="X552" s="6"/>
    </row>
    <row r="553" spans="1:25" s="15" customFormat="1" ht="13.15" customHeight="1" x14ac:dyDescent="0.25">
      <c r="A553" s="2">
        <v>2022</v>
      </c>
      <c r="B553" s="14" t="s">
        <v>338</v>
      </c>
      <c r="C553" s="2" t="s">
        <v>799</v>
      </c>
      <c r="D553" s="2" t="s">
        <v>339</v>
      </c>
      <c r="E553" s="2" t="s">
        <v>27</v>
      </c>
      <c r="F553" s="2" t="s">
        <v>28</v>
      </c>
      <c r="G553" s="9">
        <f>SUMIFS('Raw Data'!G$3:G$641,'Raw Data'!$B$3:$B$641,$B553,'Raw Data'!$D$3:$D$641,$E553)</f>
        <v>0</v>
      </c>
      <c r="H553" s="9">
        <f>SUMIFS('Raw Data'!H$3:H$641,'Raw Data'!$B$3:$B$641,$B553,'Raw Data'!$D$3:$D$641,$E553)</f>
        <v>0</v>
      </c>
      <c r="I553" s="9">
        <f>SUMIFS('Raw Data'!I$3:I$641,'Raw Data'!$B$3:$B$641,$B553,'Raw Data'!$D$3:$D$641,$E553)</f>
        <v>0</v>
      </c>
      <c r="J553" s="10">
        <f t="shared" si="32"/>
        <v>0</v>
      </c>
      <c r="K553" s="11">
        <f t="shared" si="33"/>
        <v>0</v>
      </c>
      <c r="L553" s="10">
        <f t="shared" si="34"/>
        <v>0</v>
      </c>
      <c r="M553" s="11">
        <f t="shared" si="35"/>
        <v>0</v>
      </c>
      <c r="N553" s="43">
        <v>1</v>
      </c>
      <c r="O553" s="12">
        <v>2270</v>
      </c>
      <c r="P553" s="13">
        <v>800</v>
      </c>
      <c r="Q553" s="43">
        <v>0</v>
      </c>
      <c r="R553" s="43">
        <v>0</v>
      </c>
      <c r="S553" s="13">
        <v>57</v>
      </c>
      <c r="T553" s="42" t="s">
        <v>27</v>
      </c>
      <c r="U553" s="2">
        <v>300</v>
      </c>
      <c r="V553" s="6"/>
      <c r="W553"/>
      <c r="X553" s="6"/>
    </row>
    <row r="554" spans="1:25" ht="13.15" customHeight="1" x14ac:dyDescent="0.25">
      <c r="A554" s="2">
        <v>2022</v>
      </c>
      <c r="B554" s="14" t="s">
        <v>338</v>
      </c>
      <c r="C554" s="2" t="s">
        <v>799</v>
      </c>
      <c r="D554" s="2" t="s">
        <v>339</v>
      </c>
      <c r="E554" s="2" t="s">
        <v>19</v>
      </c>
      <c r="F554" s="2" t="s">
        <v>752</v>
      </c>
      <c r="G554" s="9">
        <f>SUMIFS('Raw Data'!G$3:G$641,'Raw Data'!$B$3:$B$641,$B554,'Raw Data'!$D$3:$D$641,$E554)</f>
        <v>0</v>
      </c>
      <c r="H554" s="9">
        <f>SUMIFS('Raw Data'!H$3:H$641,'Raw Data'!$B$3:$B$641,$B554,'Raw Data'!$D$3:$D$641,$E554)</f>
        <v>0</v>
      </c>
      <c r="I554" s="9">
        <f>SUMIFS('Raw Data'!I$3:I$641,'Raw Data'!$B$3:$B$641,$B554,'Raw Data'!$D$3:$D$641,$E554)</f>
        <v>0</v>
      </c>
      <c r="J554" s="10">
        <f t="shared" si="32"/>
        <v>0</v>
      </c>
      <c r="K554" s="11">
        <f t="shared" si="33"/>
        <v>0</v>
      </c>
      <c r="L554" s="10">
        <f t="shared" si="34"/>
        <v>0</v>
      </c>
      <c r="M554" s="11">
        <f t="shared" si="35"/>
        <v>0</v>
      </c>
      <c r="N554" s="43">
        <v>1</v>
      </c>
      <c r="O554" s="12">
        <v>2270</v>
      </c>
      <c r="P554" s="13">
        <v>800</v>
      </c>
      <c r="Q554" s="43">
        <v>0</v>
      </c>
      <c r="R554" s="43">
        <v>0</v>
      </c>
      <c r="S554" s="13">
        <v>57</v>
      </c>
      <c r="T554" s="42" t="s">
        <v>19</v>
      </c>
      <c r="U554" s="2">
        <v>500</v>
      </c>
      <c r="W554"/>
    </row>
    <row r="555" spans="1:25" customFormat="1" ht="13.35" customHeight="1" x14ac:dyDescent="0.25">
      <c r="A555" s="2">
        <v>2022</v>
      </c>
      <c r="B555" s="14" t="s">
        <v>338</v>
      </c>
      <c r="C555" s="2" t="s">
        <v>799</v>
      </c>
      <c r="D555" s="2" t="s">
        <v>339</v>
      </c>
      <c r="E555" s="2" t="s">
        <v>13</v>
      </c>
      <c r="F555" s="2" t="s">
        <v>14</v>
      </c>
      <c r="G555" s="9">
        <f>SUMIFS('Raw Data'!G$3:G$641,'Raw Data'!$B$3:$B$641,$B555,'Raw Data'!$D$3:$D$641,$E555)</f>
        <v>0</v>
      </c>
      <c r="H555" s="9">
        <f>SUMIFS('Raw Data'!H$3:H$641,'Raw Data'!$B$3:$B$641,$B555,'Raw Data'!$D$3:$D$641,$E555)</f>
        <v>0</v>
      </c>
      <c r="I555" s="9">
        <f>SUMIFS('Raw Data'!I$3:I$641,'Raw Data'!$B$3:$B$641,$B555,'Raw Data'!$D$3:$D$641,$E555)</f>
        <v>0</v>
      </c>
      <c r="J555" s="10">
        <f t="shared" si="32"/>
        <v>0</v>
      </c>
      <c r="K555" s="11">
        <f t="shared" si="33"/>
        <v>0</v>
      </c>
      <c r="L555" s="10">
        <f t="shared" si="34"/>
        <v>0</v>
      </c>
      <c r="M555" s="11">
        <f t="shared" si="35"/>
        <v>0</v>
      </c>
      <c r="N555" s="43">
        <v>1</v>
      </c>
      <c r="O555" s="12">
        <v>2270</v>
      </c>
      <c r="P555" s="13">
        <v>800</v>
      </c>
      <c r="Q555" s="43">
        <v>0</v>
      </c>
      <c r="R555" s="43">
        <v>0</v>
      </c>
      <c r="S555" s="13">
        <v>57</v>
      </c>
      <c r="T555" s="42" t="s">
        <v>13</v>
      </c>
      <c r="U555" s="2">
        <v>600</v>
      </c>
      <c r="V555" s="15"/>
      <c r="X555" s="6"/>
    </row>
    <row r="556" spans="1:25" customFormat="1" ht="13.35" customHeight="1" x14ac:dyDescent="0.25">
      <c r="A556" s="2">
        <v>2022</v>
      </c>
      <c r="B556" s="14" t="s">
        <v>340</v>
      </c>
      <c r="C556" s="2" t="s">
        <v>799</v>
      </c>
      <c r="D556" s="2" t="s">
        <v>784</v>
      </c>
      <c r="E556" s="2">
        <v>324</v>
      </c>
      <c r="F556" s="2" t="s">
        <v>28</v>
      </c>
      <c r="G556" s="9">
        <f>SUMIFS('Raw Data'!G$3:G$641,'Raw Data'!$B$3:$B$641,$B556,'Raw Data'!$D$3:$D$641,$E556)</f>
        <v>0</v>
      </c>
      <c r="H556" s="9">
        <f>SUMIFS('Raw Data'!H$3:H$641,'Raw Data'!$B$3:$B$641,$B556,'Raw Data'!$D$3:$D$641,$E556)</f>
        <v>0</v>
      </c>
      <c r="I556" s="9">
        <f>SUMIFS('Raw Data'!I$3:I$641,'Raw Data'!$B$3:$B$641,$B556,'Raw Data'!$D$3:$D$641,$E556)</f>
        <v>0</v>
      </c>
      <c r="J556" s="10">
        <f t="shared" si="32"/>
        <v>0</v>
      </c>
      <c r="K556" s="11">
        <f t="shared" si="33"/>
        <v>0</v>
      </c>
      <c r="L556" s="10">
        <f t="shared" si="34"/>
        <v>0</v>
      </c>
      <c r="M556" s="11">
        <f t="shared" si="35"/>
        <v>0</v>
      </c>
      <c r="N556" s="43">
        <v>1</v>
      </c>
      <c r="O556" s="12">
        <v>2270</v>
      </c>
      <c r="P556" s="13">
        <v>800</v>
      </c>
      <c r="Q556" s="43">
        <v>0</v>
      </c>
      <c r="R556" s="43">
        <v>0</v>
      </c>
      <c r="S556" s="13">
        <v>85</v>
      </c>
      <c r="T556" s="42">
        <v>324</v>
      </c>
      <c r="U556" s="2">
        <v>300</v>
      </c>
      <c r="V556" s="6"/>
      <c r="X556" s="6"/>
    </row>
    <row r="557" spans="1:25" customFormat="1" ht="13.35" customHeight="1" x14ac:dyDescent="0.25">
      <c r="A557" s="2">
        <v>2022</v>
      </c>
      <c r="B557" s="14" t="s">
        <v>341</v>
      </c>
      <c r="C557" s="2" t="s">
        <v>799</v>
      </c>
      <c r="D557" s="2" t="s">
        <v>342</v>
      </c>
      <c r="E557" s="2" t="s">
        <v>27</v>
      </c>
      <c r="F557" s="2" t="s">
        <v>28</v>
      </c>
      <c r="G557" s="9">
        <f>SUMIFS('Raw Data'!G$3:G$641,'Raw Data'!$B$3:$B$641,$B557,'Raw Data'!$D$3:$D$641,$E557)</f>
        <v>0</v>
      </c>
      <c r="H557" s="9">
        <f>SUMIFS('Raw Data'!H$3:H$641,'Raw Data'!$B$3:$B$641,$B557,'Raw Data'!$D$3:$D$641,$E557)</f>
        <v>0</v>
      </c>
      <c r="I557" s="9">
        <f>SUMIFS('Raw Data'!I$3:I$641,'Raw Data'!$B$3:$B$641,$B557,'Raw Data'!$D$3:$D$641,$E557)</f>
        <v>0</v>
      </c>
      <c r="J557" s="10">
        <f t="shared" si="32"/>
        <v>0</v>
      </c>
      <c r="K557" s="11">
        <f t="shared" si="33"/>
        <v>0</v>
      </c>
      <c r="L557" s="10">
        <f t="shared" si="34"/>
        <v>0</v>
      </c>
      <c r="M557" s="11">
        <f t="shared" si="35"/>
        <v>0</v>
      </c>
      <c r="N557" s="43">
        <v>1</v>
      </c>
      <c r="O557" s="12">
        <v>2270</v>
      </c>
      <c r="P557" s="13">
        <v>810</v>
      </c>
      <c r="Q557" s="43">
        <v>0</v>
      </c>
      <c r="R557" s="43">
        <v>0</v>
      </c>
      <c r="S557" s="13">
        <v>57</v>
      </c>
      <c r="T557" s="42" t="s">
        <v>27</v>
      </c>
      <c r="U557" s="2">
        <v>300</v>
      </c>
      <c r="V557" s="6"/>
      <c r="X557" s="6"/>
      <c r="Y557" s="6"/>
    </row>
    <row r="558" spans="1:25" customFormat="1" ht="13.35" customHeight="1" x14ac:dyDescent="0.25">
      <c r="A558" s="2">
        <v>2022</v>
      </c>
      <c r="B558" s="14" t="s">
        <v>341</v>
      </c>
      <c r="C558" s="2" t="s">
        <v>799</v>
      </c>
      <c r="D558" s="2" t="s">
        <v>342</v>
      </c>
      <c r="E558" s="2" t="s">
        <v>19</v>
      </c>
      <c r="F558" s="2" t="s">
        <v>752</v>
      </c>
      <c r="G558" s="9">
        <f>SUMIFS('Raw Data'!G$3:G$641,'Raw Data'!$B$3:$B$641,$B558,'Raw Data'!$D$3:$D$641,$E558)</f>
        <v>0</v>
      </c>
      <c r="H558" s="9">
        <f>SUMIFS('Raw Data'!H$3:H$641,'Raw Data'!$B$3:$B$641,$B558,'Raw Data'!$D$3:$D$641,$E558)</f>
        <v>0</v>
      </c>
      <c r="I558" s="9">
        <f>SUMIFS('Raw Data'!I$3:I$641,'Raw Data'!$B$3:$B$641,$B558,'Raw Data'!$D$3:$D$641,$E558)</f>
        <v>0</v>
      </c>
      <c r="J558" s="10">
        <f t="shared" si="32"/>
        <v>0</v>
      </c>
      <c r="K558" s="11">
        <f t="shared" si="33"/>
        <v>0</v>
      </c>
      <c r="L558" s="10">
        <f t="shared" si="34"/>
        <v>0</v>
      </c>
      <c r="M558" s="11">
        <f t="shared" si="35"/>
        <v>0</v>
      </c>
      <c r="N558" s="43">
        <v>1</v>
      </c>
      <c r="O558" s="12">
        <v>2270</v>
      </c>
      <c r="P558" s="13">
        <v>810</v>
      </c>
      <c r="Q558" s="43">
        <v>0</v>
      </c>
      <c r="R558" s="43">
        <v>0</v>
      </c>
      <c r="S558" s="13">
        <v>57</v>
      </c>
      <c r="T558" s="42" t="s">
        <v>19</v>
      </c>
      <c r="U558" s="2">
        <v>500</v>
      </c>
      <c r="V558" s="15"/>
      <c r="X558" s="6"/>
      <c r="Y558" s="6"/>
    </row>
    <row r="559" spans="1:25" customFormat="1" ht="13.35" customHeight="1" x14ac:dyDescent="0.25">
      <c r="A559" s="2">
        <v>2022</v>
      </c>
      <c r="B559" s="14" t="s">
        <v>341</v>
      </c>
      <c r="C559" s="2" t="s">
        <v>799</v>
      </c>
      <c r="D559" s="2" t="s">
        <v>342</v>
      </c>
      <c r="E559" s="2" t="s">
        <v>13</v>
      </c>
      <c r="F559" s="2" t="s">
        <v>14</v>
      </c>
      <c r="G559" s="9">
        <f>SUMIFS('Raw Data'!G$3:G$641,'Raw Data'!$B$3:$B$641,$B559,'Raw Data'!$D$3:$D$641,$E559)</f>
        <v>0</v>
      </c>
      <c r="H559" s="9">
        <f>SUMIFS('Raw Data'!H$3:H$641,'Raw Data'!$B$3:$B$641,$B559,'Raw Data'!$D$3:$D$641,$E559)</f>
        <v>0</v>
      </c>
      <c r="I559" s="9">
        <f>SUMIFS('Raw Data'!I$3:I$641,'Raw Data'!$B$3:$B$641,$B559,'Raw Data'!$D$3:$D$641,$E559)</f>
        <v>0</v>
      </c>
      <c r="J559" s="10">
        <f t="shared" si="32"/>
        <v>0</v>
      </c>
      <c r="K559" s="11">
        <f t="shared" si="33"/>
        <v>0</v>
      </c>
      <c r="L559" s="10">
        <f t="shared" si="34"/>
        <v>0</v>
      </c>
      <c r="M559" s="11">
        <f t="shared" si="35"/>
        <v>0</v>
      </c>
      <c r="N559" s="43">
        <v>1</v>
      </c>
      <c r="O559" s="12">
        <v>2270</v>
      </c>
      <c r="P559" s="13">
        <v>810</v>
      </c>
      <c r="Q559" s="43">
        <v>0</v>
      </c>
      <c r="R559" s="43">
        <v>0</v>
      </c>
      <c r="S559" s="13">
        <v>57</v>
      </c>
      <c r="T559" s="42" t="s">
        <v>13</v>
      </c>
      <c r="U559" s="2">
        <v>600</v>
      </c>
      <c r="V559" s="15"/>
      <c r="X559" s="6"/>
      <c r="Y559" s="6"/>
    </row>
    <row r="560" spans="1:25" customFormat="1" ht="13.35" customHeight="1" x14ac:dyDescent="0.25">
      <c r="A560" s="2">
        <v>2022</v>
      </c>
      <c r="B560" s="14" t="s">
        <v>343</v>
      </c>
      <c r="C560" s="2" t="s">
        <v>799</v>
      </c>
      <c r="D560" s="2" t="s">
        <v>344</v>
      </c>
      <c r="E560" s="2" t="s">
        <v>27</v>
      </c>
      <c r="F560" s="2" t="s">
        <v>28</v>
      </c>
      <c r="G560" s="9">
        <f>SUMIFS('Raw Data'!G$3:G$641,'Raw Data'!$B$3:$B$641,$B560,'Raw Data'!$D$3:$D$641,$E560)</f>
        <v>0</v>
      </c>
      <c r="H560" s="9">
        <f>SUMIFS('Raw Data'!H$3:H$641,'Raw Data'!$B$3:$B$641,$B560,'Raw Data'!$D$3:$D$641,$E560)</f>
        <v>0</v>
      </c>
      <c r="I560" s="9">
        <f>SUMIFS('Raw Data'!I$3:I$641,'Raw Data'!$B$3:$B$641,$B560,'Raw Data'!$D$3:$D$641,$E560)</f>
        <v>0</v>
      </c>
      <c r="J560" s="10">
        <f t="shared" si="32"/>
        <v>0</v>
      </c>
      <c r="K560" s="11">
        <f t="shared" si="33"/>
        <v>0</v>
      </c>
      <c r="L560" s="10">
        <f t="shared" si="34"/>
        <v>0</v>
      </c>
      <c r="M560" s="11">
        <f t="shared" si="35"/>
        <v>0</v>
      </c>
      <c r="N560" s="43">
        <v>1</v>
      </c>
      <c r="O560" s="12">
        <v>2271</v>
      </c>
      <c r="P560" s="13">
        <v>0</v>
      </c>
      <c r="Q560" s="43">
        <v>0</v>
      </c>
      <c r="R560" s="43">
        <v>0</v>
      </c>
      <c r="S560" s="13">
        <v>0</v>
      </c>
      <c r="T560" s="42" t="s">
        <v>27</v>
      </c>
      <c r="U560" s="2">
        <v>300</v>
      </c>
      <c r="V560" s="6"/>
      <c r="X560" s="6"/>
      <c r="Y560" s="6"/>
    </row>
    <row r="561" spans="1:25" customFormat="1" ht="13.35" customHeight="1" x14ac:dyDescent="0.25">
      <c r="A561" s="2">
        <v>2022</v>
      </c>
      <c r="B561" s="44" t="s">
        <v>343</v>
      </c>
      <c r="C561" s="44" t="s">
        <v>799</v>
      </c>
      <c r="D561" s="44" t="s">
        <v>344</v>
      </c>
      <c r="E561" s="44" t="s">
        <v>345</v>
      </c>
      <c r="F561" s="44" t="s">
        <v>346</v>
      </c>
      <c r="G561" s="9">
        <f>SUMIFS('Raw Data'!G$3:G$641,'Raw Data'!$B$3:$B$641,$B561,'Raw Data'!$D$3:$D$641,$E561)</f>
        <v>5808</v>
      </c>
      <c r="H561" s="9">
        <f>SUMIFS('Raw Data'!H$3:H$641,'Raw Data'!$B$3:$B$641,$B561,'Raw Data'!$D$3:$D$641,$E561)</f>
        <v>5057.3999999999996</v>
      </c>
      <c r="I561" s="9">
        <f>SUMIFS('Raw Data'!I$3:I$641,'Raw Data'!$B$3:$B$641,$B561,'Raw Data'!$D$3:$D$641,$E561)</f>
        <v>0</v>
      </c>
      <c r="J561" s="10">
        <f t="shared" si="32"/>
        <v>5057.3999999999996</v>
      </c>
      <c r="K561" s="11">
        <f t="shared" si="33"/>
        <v>750.60000000000036</v>
      </c>
      <c r="L561" s="10">
        <f t="shared" si="34"/>
        <v>3388</v>
      </c>
      <c r="M561" s="11">
        <f t="shared" si="35"/>
        <v>-1669.3999999999996</v>
      </c>
      <c r="N561" s="43">
        <v>1</v>
      </c>
      <c r="O561" s="12">
        <v>2271</v>
      </c>
      <c r="P561" s="13">
        <v>0</v>
      </c>
      <c r="Q561" s="43">
        <v>0</v>
      </c>
      <c r="R561" s="43">
        <v>0</v>
      </c>
      <c r="S561" s="13">
        <v>0</v>
      </c>
      <c r="T561" s="42" t="s">
        <v>345</v>
      </c>
      <c r="U561" s="2">
        <v>300</v>
      </c>
      <c r="X561" s="6"/>
      <c r="Y561" s="6"/>
    </row>
    <row r="562" spans="1:25" customFormat="1" ht="13.35" customHeight="1" x14ac:dyDescent="0.25">
      <c r="A562" s="2">
        <v>2022</v>
      </c>
      <c r="B562" s="14" t="s">
        <v>343</v>
      </c>
      <c r="C562" s="2" t="s">
        <v>799</v>
      </c>
      <c r="D562" s="2" t="s">
        <v>344</v>
      </c>
      <c r="E562" s="2" t="s">
        <v>19</v>
      </c>
      <c r="F562" s="2" t="s">
        <v>752</v>
      </c>
      <c r="G562" s="9">
        <f>SUMIFS('Raw Data'!G$3:G$641,'Raw Data'!$B$3:$B$641,$B562,'Raw Data'!$D$3:$D$641,$E562)</f>
        <v>30000</v>
      </c>
      <c r="H562" s="9">
        <f>SUMIFS('Raw Data'!H$3:H$641,'Raw Data'!$B$3:$B$641,$B562,'Raw Data'!$D$3:$D$641,$E562)</f>
        <v>209.79</v>
      </c>
      <c r="I562" s="9">
        <f>SUMIFS('Raw Data'!I$3:I$641,'Raw Data'!$B$3:$B$641,$B562,'Raw Data'!$D$3:$D$641,$E562)</f>
        <v>0</v>
      </c>
      <c r="J562" s="10">
        <f t="shared" si="32"/>
        <v>209.79</v>
      </c>
      <c r="K562" s="11">
        <f t="shared" si="33"/>
        <v>29790.21</v>
      </c>
      <c r="L562" s="10">
        <f t="shared" si="34"/>
        <v>17500</v>
      </c>
      <c r="M562" s="11">
        <f t="shared" si="35"/>
        <v>17290.21</v>
      </c>
      <c r="N562" s="43">
        <v>1</v>
      </c>
      <c r="O562" s="12">
        <v>2271</v>
      </c>
      <c r="P562" s="13">
        <v>0</v>
      </c>
      <c r="Q562" s="43">
        <v>0</v>
      </c>
      <c r="R562" s="43">
        <v>0</v>
      </c>
      <c r="S562" s="13">
        <v>0</v>
      </c>
      <c r="T562" s="42" t="s">
        <v>19</v>
      </c>
      <c r="U562" s="2">
        <v>500</v>
      </c>
      <c r="V562" s="15"/>
      <c r="X562" s="6"/>
    </row>
    <row r="563" spans="1:25" customFormat="1" ht="13.35" customHeight="1" x14ac:dyDescent="0.25">
      <c r="A563" s="2">
        <v>2022</v>
      </c>
      <c r="B563" s="44" t="s">
        <v>353</v>
      </c>
      <c r="C563" s="44" t="s">
        <v>799</v>
      </c>
      <c r="D563" s="44" t="s">
        <v>354</v>
      </c>
      <c r="E563" s="44" t="s">
        <v>345</v>
      </c>
      <c r="F563" s="44" t="s">
        <v>346</v>
      </c>
      <c r="G563" s="9">
        <f>SUMIFS('Raw Data'!G$3:G$641,'Raw Data'!$B$3:$B$641,$B563,'Raw Data'!$D$3:$D$641,$E563)</f>
        <v>0</v>
      </c>
      <c r="H563" s="9">
        <f>SUMIFS('Raw Data'!H$3:H$641,'Raw Data'!$B$3:$B$641,$B563,'Raw Data'!$D$3:$D$641,$E563)</f>
        <v>0</v>
      </c>
      <c r="I563" s="9">
        <f>SUMIFS('Raw Data'!I$3:I$641,'Raw Data'!$B$3:$B$641,$B563,'Raw Data'!$D$3:$D$641,$E563)</f>
        <v>0</v>
      </c>
      <c r="J563" s="10">
        <f t="shared" si="32"/>
        <v>0</v>
      </c>
      <c r="K563" s="11">
        <f t="shared" si="33"/>
        <v>0</v>
      </c>
      <c r="L563" s="10">
        <f t="shared" si="34"/>
        <v>0</v>
      </c>
      <c r="M563" s="11">
        <f t="shared" si="35"/>
        <v>0</v>
      </c>
      <c r="N563" s="43">
        <v>1</v>
      </c>
      <c r="O563" s="12">
        <v>2271</v>
      </c>
      <c r="P563" s="13">
        <v>0</v>
      </c>
      <c r="Q563" s="43">
        <v>0</v>
      </c>
      <c r="R563" s="43">
        <v>0</v>
      </c>
      <c r="S563" s="13">
        <v>564</v>
      </c>
      <c r="T563" s="42" t="s">
        <v>345</v>
      </c>
      <c r="U563" s="2">
        <v>300</v>
      </c>
      <c r="V563" s="6"/>
      <c r="X563" s="6"/>
    </row>
    <row r="564" spans="1:25" customFormat="1" ht="13.35" customHeight="1" x14ac:dyDescent="0.25">
      <c r="A564" s="2">
        <v>2022</v>
      </c>
      <c r="B564" s="44" t="s">
        <v>353</v>
      </c>
      <c r="C564" s="44" t="s">
        <v>799</v>
      </c>
      <c r="D564" s="44" t="s">
        <v>354</v>
      </c>
      <c r="E564" s="44" t="s">
        <v>19</v>
      </c>
      <c r="F564" s="44" t="s">
        <v>20</v>
      </c>
      <c r="G564" s="9">
        <f>SUMIFS('Raw Data'!G$3:G$641,'Raw Data'!$B$3:$B$641,$B564,'Raw Data'!$D$3:$D$641,$E564)</f>
        <v>0</v>
      </c>
      <c r="H564" s="9">
        <f>SUMIFS('Raw Data'!H$3:H$641,'Raw Data'!$B$3:$B$641,$B564,'Raw Data'!$D$3:$D$641,$E564)</f>
        <v>0</v>
      </c>
      <c r="I564" s="9">
        <f>SUMIFS('Raw Data'!I$3:I$641,'Raw Data'!$B$3:$B$641,$B564,'Raw Data'!$D$3:$D$641,$E564)</f>
        <v>0</v>
      </c>
      <c r="J564" s="10">
        <f t="shared" si="32"/>
        <v>0</v>
      </c>
      <c r="K564" s="11">
        <f t="shared" si="33"/>
        <v>0</v>
      </c>
      <c r="L564" s="10">
        <f t="shared" si="34"/>
        <v>0</v>
      </c>
      <c r="M564" s="11">
        <f t="shared" si="35"/>
        <v>0</v>
      </c>
      <c r="N564" s="43">
        <v>1</v>
      </c>
      <c r="O564" s="12">
        <v>2271</v>
      </c>
      <c r="P564" s="13">
        <v>0</v>
      </c>
      <c r="Q564" s="43">
        <v>0</v>
      </c>
      <c r="R564" s="43">
        <v>0</v>
      </c>
      <c r="S564" s="13">
        <v>564</v>
      </c>
      <c r="T564" s="42" t="s">
        <v>19</v>
      </c>
      <c r="U564" s="2">
        <v>500</v>
      </c>
      <c r="V564" s="15"/>
      <c r="X564" s="6"/>
      <c r="Y564" s="6"/>
    </row>
    <row r="565" spans="1:25" customFormat="1" ht="13.35" customHeight="1" x14ac:dyDescent="0.25">
      <c r="A565" s="2">
        <v>2022</v>
      </c>
      <c r="B565" s="44" t="s">
        <v>1001</v>
      </c>
      <c r="C565" s="2" t="s">
        <v>799</v>
      </c>
      <c r="D565" s="44" t="s">
        <v>1002</v>
      </c>
      <c r="E565" s="44" t="s">
        <v>19</v>
      </c>
      <c r="F565" s="44" t="s">
        <v>20</v>
      </c>
      <c r="G565" s="9">
        <f>SUMIFS('Raw Data'!G$3:G$641,'Raw Data'!$B$3:$B$641,$B565,'Raw Data'!$D$3:$D$641,$E565)</f>
        <v>4640</v>
      </c>
      <c r="H565" s="9">
        <f>SUMIFS('Raw Data'!H$3:H$641,'Raw Data'!$B$3:$B$641,$B565,'Raw Data'!$D$3:$D$641,$E565)</f>
        <v>0</v>
      </c>
      <c r="I565" s="9">
        <f>SUMIFS('Raw Data'!I$3:I$641,'Raw Data'!$B$3:$B$641,$B565,'Raw Data'!$D$3:$D$641,$E565)</f>
        <v>0</v>
      </c>
      <c r="J565" s="10">
        <f t="shared" si="32"/>
        <v>0</v>
      </c>
      <c r="K565" s="11">
        <f t="shared" si="33"/>
        <v>4640</v>
      </c>
      <c r="L565" s="10">
        <f t="shared" si="34"/>
        <v>2706.666666666667</v>
      </c>
      <c r="M565" s="11">
        <f t="shared" si="35"/>
        <v>2706.666666666667</v>
      </c>
      <c r="N565" s="46">
        <v>1</v>
      </c>
      <c r="O565" s="2">
        <v>2271</v>
      </c>
      <c r="P565" s="47">
        <v>0</v>
      </c>
      <c r="Q565" s="46">
        <v>0</v>
      </c>
      <c r="R565" s="46">
        <v>51</v>
      </c>
      <c r="S565" s="47">
        <v>564</v>
      </c>
      <c r="T565" s="44">
        <v>580</v>
      </c>
      <c r="U565" s="44">
        <v>500</v>
      </c>
      <c r="V565" s="6"/>
      <c r="X565" s="6"/>
      <c r="Y565" s="6"/>
    </row>
    <row r="566" spans="1:25" customFormat="1" ht="13.35" customHeight="1" x14ac:dyDescent="0.25">
      <c r="A566" s="2">
        <v>2022</v>
      </c>
      <c r="B566" s="42" t="s">
        <v>1003</v>
      </c>
      <c r="C566" s="44" t="s">
        <v>799</v>
      </c>
      <c r="D566" s="42" t="s">
        <v>1004</v>
      </c>
      <c r="E566" s="42" t="s">
        <v>345</v>
      </c>
      <c r="F566" s="42" t="s">
        <v>346</v>
      </c>
      <c r="G566" s="9">
        <f>SUMIFS('Raw Data'!G$3:G$641,'Raw Data'!$B$3:$B$641,$B566,'Raw Data'!$D$3:$D$641,$E566)</f>
        <v>5000</v>
      </c>
      <c r="H566" s="9">
        <f>SUMIFS('Raw Data'!H$3:H$641,'Raw Data'!$B$3:$B$641,$B566,'Raw Data'!$D$3:$D$641,$E566)</f>
        <v>0</v>
      </c>
      <c r="I566" s="9">
        <f>SUMIFS('Raw Data'!I$3:I$641,'Raw Data'!$B$3:$B$641,$B566,'Raw Data'!$D$3:$D$641,$E566)</f>
        <v>0</v>
      </c>
      <c r="J566" s="10">
        <f t="shared" si="32"/>
        <v>0</v>
      </c>
      <c r="K566" s="11">
        <f t="shared" si="33"/>
        <v>5000</v>
      </c>
      <c r="L566" s="10">
        <f t="shared" si="34"/>
        <v>2916.666666666667</v>
      </c>
      <c r="M566" s="11">
        <f t="shared" si="35"/>
        <v>2916.666666666667</v>
      </c>
      <c r="N566" s="43">
        <v>1</v>
      </c>
      <c r="O566" s="2">
        <v>2271</v>
      </c>
      <c r="P566" s="47">
        <v>0</v>
      </c>
      <c r="Q566" s="46">
        <v>0</v>
      </c>
      <c r="R566" s="46">
        <v>52</v>
      </c>
      <c r="S566" s="47">
        <v>564</v>
      </c>
      <c r="T566" s="42">
        <v>360</v>
      </c>
      <c r="U566" s="2">
        <v>300</v>
      </c>
      <c r="V566" s="6"/>
      <c r="X566" s="6"/>
      <c r="Y566" s="6"/>
    </row>
    <row r="567" spans="1:25" customFormat="1" ht="13.35" customHeight="1" x14ac:dyDescent="0.25">
      <c r="A567" s="2">
        <v>2022</v>
      </c>
      <c r="B567" s="44" t="s">
        <v>355</v>
      </c>
      <c r="C567" s="44" t="s">
        <v>799</v>
      </c>
      <c r="D567" s="44" t="s">
        <v>356</v>
      </c>
      <c r="E567" s="44" t="s">
        <v>345</v>
      </c>
      <c r="F567" s="44" t="s">
        <v>346</v>
      </c>
      <c r="G567" s="9">
        <f>SUMIFS('Raw Data'!G$3:G$641,'Raw Data'!$B$3:$B$641,$B567,'Raw Data'!$D$3:$D$641,$E567)</f>
        <v>5161.6000000000004</v>
      </c>
      <c r="H567" s="9">
        <f>SUMIFS('Raw Data'!H$3:H$641,'Raw Data'!$B$3:$B$641,$B567,'Raw Data'!$D$3:$D$641,$E567)</f>
        <v>2331.54</v>
      </c>
      <c r="I567" s="9">
        <f>SUMIFS('Raw Data'!I$3:I$641,'Raw Data'!$B$3:$B$641,$B567,'Raw Data'!$D$3:$D$641,$E567)</f>
        <v>0</v>
      </c>
      <c r="J567" s="10">
        <f t="shared" si="32"/>
        <v>2331.54</v>
      </c>
      <c r="K567" s="11">
        <f t="shared" si="33"/>
        <v>2830.0600000000004</v>
      </c>
      <c r="L567" s="10">
        <f t="shared" si="34"/>
        <v>3010.9333333333338</v>
      </c>
      <c r="M567" s="11">
        <f t="shared" si="35"/>
        <v>679.39333333333389</v>
      </c>
      <c r="N567" s="43">
        <v>1</v>
      </c>
      <c r="O567" s="12">
        <v>2271</v>
      </c>
      <c r="P567" s="13">
        <v>0</v>
      </c>
      <c r="Q567" s="43">
        <v>22</v>
      </c>
      <c r="R567" s="43">
        <v>50</v>
      </c>
      <c r="S567" s="13">
        <v>0</v>
      </c>
      <c r="T567" s="42" t="s">
        <v>345</v>
      </c>
      <c r="U567" s="2">
        <v>300</v>
      </c>
      <c r="V567" s="69"/>
      <c r="X567" s="6"/>
      <c r="Y567" s="6"/>
    </row>
    <row r="568" spans="1:25" customFormat="1" ht="13.35" customHeight="1" x14ac:dyDescent="0.25">
      <c r="A568" s="2">
        <v>2022</v>
      </c>
      <c r="B568" s="44" t="s">
        <v>843</v>
      </c>
      <c r="C568" s="44" t="s">
        <v>799</v>
      </c>
      <c r="D568" s="44" t="s">
        <v>844</v>
      </c>
      <c r="E568" s="44" t="s">
        <v>19</v>
      </c>
      <c r="F568" s="44" t="s">
        <v>20</v>
      </c>
      <c r="G568" s="9">
        <f>SUMIFS('Raw Data'!G$3:G$641,'Raw Data'!$B$3:$B$641,$B568,'Raw Data'!$D$3:$D$641,$E568)</f>
        <v>0</v>
      </c>
      <c r="H568" s="9">
        <f>SUMIFS('Raw Data'!H$3:H$641,'Raw Data'!$B$3:$B$641,$B568,'Raw Data'!$D$3:$D$641,$E568)</f>
        <v>0</v>
      </c>
      <c r="I568" s="9">
        <f>SUMIFS('Raw Data'!I$3:I$641,'Raw Data'!$B$3:$B$641,$B568,'Raw Data'!$D$3:$D$641,$E568)</f>
        <v>0</v>
      </c>
      <c r="J568" s="10">
        <f t="shared" si="32"/>
        <v>0</v>
      </c>
      <c r="K568" s="11">
        <f t="shared" si="33"/>
        <v>0</v>
      </c>
      <c r="L568" s="10">
        <f t="shared" si="34"/>
        <v>0</v>
      </c>
      <c r="M568" s="11">
        <f t="shared" si="35"/>
        <v>0</v>
      </c>
      <c r="N568" s="43">
        <v>1</v>
      </c>
      <c r="O568" s="12">
        <v>2271</v>
      </c>
      <c r="P568" s="13">
        <v>390</v>
      </c>
      <c r="Q568" s="43">
        <v>11</v>
      </c>
      <c r="R568" s="43">
        <v>0</v>
      </c>
      <c r="S568" s="13">
        <v>0</v>
      </c>
      <c r="T568" s="42" t="s">
        <v>19</v>
      </c>
      <c r="U568" s="2">
        <v>500</v>
      </c>
      <c r="X568" s="6"/>
      <c r="Y568" s="6"/>
    </row>
    <row r="569" spans="1:25" customFormat="1" ht="13.35" customHeight="1" x14ac:dyDescent="0.25">
      <c r="A569" s="2">
        <v>2022</v>
      </c>
      <c r="B569" s="44" t="s">
        <v>359</v>
      </c>
      <c r="C569" s="44" t="s">
        <v>799</v>
      </c>
      <c r="D569" s="44" t="s">
        <v>360</v>
      </c>
      <c r="E569" s="44" t="s">
        <v>345</v>
      </c>
      <c r="F569" s="44" t="s">
        <v>346</v>
      </c>
      <c r="G569" s="9">
        <f>SUMIFS('Raw Data'!G$3:G$641,'Raw Data'!$B$3:$B$641,$B569,'Raw Data'!$D$3:$D$641,$E569)</f>
        <v>20000</v>
      </c>
      <c r="H569" s="9">
        <f>SUMIFS('Raw Data'!H$3:H$641,'Raw Data'!$B$3:$B$641,$B569,'Raw Data'!$D$3:$D$641,$E569)</f>
        <v>1648</v>
      </c>
      <c r="I569" s="9">
        <f>SUMIFS('Raw Data'!I$3:I$641,'Raw Data'!$B$3:$B$641,$B569,'Raw Data'!$D$3:$D$641,$E569)</f>
        <v>0</v>
      </c>
      <c r="J569" s="10">
        <f t="shared" si="32"/>
        <v>1648</v>
      </c>
      <c r="K569" s="11">
        <f t="shared" si="33"/>
        <v>18352</v>
      </c>
      <c r="L569" s="10">
        <f t="shared" si="34"/>
        <v>11666.666666666668</v>
      </c>
      <c r="M569" s="11">
        <f t="shared" si="35"/>
        <v>10018.666666666668</v>
      </c>
      <c r="N569" s="43">
        <v>1</v>
      </c>
      <c r="O569" s="12">
        <v>2271</v>
      </c>
      <c r="P569" s="13">
        <v>800</v>
      </c>
      <c r="Q569" s="43">
        <v>0</v>
      </c>
      <c r="R569" s="43">
        <v>0</v>
      </c>
      <c r="S569" s="13">
        <v>57</v>
      </c>
      <c r="T569" s="42" t="s">
        <v>345</v>
      </c>
      <c r="U569" s="2">
        <v>300</v>
      </c>
      <c r="V569" s="6"/>
      <c r="X569" s="6"/>
      <c r="Y569" s="6"/>
    </row>
    <row r="570" spans="1:25" customFormat="1" ht="13.35" customHeight="1" x14ac:dyDescent="0.25">
      <c r="A570" s="2">
        <v>2022</v>
      </c>
      <c r="B570" s="44" t="s">
        <v>359</v>
      </c>
      <c r="C570" s="44" t="s">
        <v>799</v>
      </c>
      <c r="D570" s="44" t="s">
        <v>360</v>
      </c>
      <c r="E570" s="44" t="s">
        <v>19</v>
      </c>
      <c r="F570" s="44" t="s">
        <v>20</v>
      </c>
      <c r="G570" s="9">
        <f>SUMIFS('Raw Data'!G$3:G$641,'Raw Data'!$B$3:$B$641,$B570,'Raw Data'!$D$3:$D$641,$E570)</f>
        <v>10000</v>
      </c>
      <c r="H570" s="9">
        <f>SUMIFS('Raw Data'!H$3:H$641,'Raw Data'!$B$3:$B$641,$B570,'Raw Data'!$D$3:$D$641,$E570)</f>
        <v>3118.67</v>
      </c>
      <c r="I570" s="9">
        <f>SUMIFS('Raw Data'!I$3:I$641,'Raw Data'!$B$3:$B$641,$B570,'Raw Data'!$D$3:$D$641,$E570)</f>
        <v>0</v>
      </c>
      <c r="J570" s="10">
        <f t="shared" si="32"/>
        <v>3118.67</v>
      </c>
      <c r="K570" s="11">
        <f t="shared" si="33"/>
        <v>6881.33</v>
      </c>
      <c r="L570" s="10">
        <f t="shared" si="34"/>
        <v>5833.3333333333339</v>
      </c>
      <c r="M570" s="11">
        <f t="shared" si="35"/>
        <v>2714.6633333333339</v>
      </c>
      <c r="N570" s="43">
        <v>1</v>
      </c>
      <c r="O570" s="12">
        <v>2271</v>
      </c>
      <c r="P570" s="13">
        <v>800</v>
      </c>
      <c r="Q570" s="43">
        <v>0</v>
      </c>
      <c r="R570" s="43">
        <v>0</v>
      </c>
      <c r="S570" s="13">
        <v>57</v>
      </c>
      <c r="T570" s="42" t="s">
        <v>19</v>
      </c>
      <c r="U570" s="2">
        <v>500</v>
      </c>
      <c r="V570" s="6"/>
      <c r="X570" s="6"/>
      <c r="Y570" s="6"/>
    </row>
    <row r="571" spans="1:25" customFormat="1" ht="13.35" customHeight="1" x14ac:dyDescent="0.25">
      <c r="A571" s="2">
        <v>2022</v>
      </c>
      <c r="B571" s="44" t="s">
        <v>359</v>
      </c>
      <c r="C571" s="44" t="s">
        <v>799</v>
      </c>
      <c r="D571" s="44" t="s">
        <v>360</v>
      </c>
      <c r="E571" s="44" t="s">
        <v>13</v>
      </c>
      <c r="F571" s="44" t="s">
        <v>14</v>
      </c>
      <c r="G571" s="9">
        <f>SUMIFS('Raw Data'!G$3:G$641,'Raw Data'!$B$3:$B$641,$B571,'Raw Data'!$D$3:$D$641,$E571)</f>
        <v>36782.089999999997</v>
      </c>
      <c r="H571" s="9">
        <f>SUMIFS('Raw Data'!H$3:H$641,'Raw Data'!$B$3:$B$641,$B571,'Raw Data'!$D$3:$D$641,$E571)</f>
        <v>281</v>
      </c>
      <c r="I571" s="9">
        <f>SUMIFS('Raw Data'!I$3:I$641,'Raw Data'!$B$3:$B$641,$B571,'Raw Data'!$D$3:$D$641,$E571)</f>
        <v>0</v>
      </c>
      <c r="J571" s="10">
        <f t="shared" si="32"/>
        <v>281</v>
      </c>
      <c r="K571" s="11">
        <f t="shared" si="33"/>
        <v>36501.089999999997</v>
      </c>
      <c r="L571" s="10">
        <f t="shared" si="34"/>
        <v>21456.219166666662</v>
      </c>
      <c r="M571" s="11">
        <f t="shared" si="35"/>
        <v>21175.219166666662</v>
      </c>
      <c r="N571" s="43">
        <v>1</v>
      </c>
      <c r="O571" s="12">
        <v>2271</v>
      </c>
      <c r="P571" s="13">
        <v>800</v>
      </c>
      <c r="Q571" s="43">
        <v>0</v>
      </c>
      <c r="R571" s="43">
        <v>0</v>
      </c>
      <c r="S571" s="13">
        <v>57</v>
      </c>
      <c r="T571" s="42" t="s">
        <v>13</v>
      </c>
      <c r="U571" s="2">
        <v>600</v>
      </c>
      <c r="V571" s="6"/>
      <c r="X571" s="6"/>
    </row>
    <row r="572" spans="1:25" customFormat="1" ht="13.35" customHeight="1" x14ac:dyDescent="0.25">
      <c r="A572" s="2">
        <v>2022</v>
      </c>
      <c r="B572" s="44" t="s">
        <v>361</v>
      </c>
      <c r="C572" s="2" t="s">
        <v>799</v>
      </c>
      <c r="D572" s="44" t="s">
        <v>362</v>
      </c>
      <c r="E572" s="44" t="s">
        <v>31</v>
      </c>
      <c r="F572" s="44" t="s">
        <v>32</v>
      </c>
      <c r="G572" s="9">
        <f>SUMIFS('Raw Data'!G$3:G$641,'Raw Data'!$B$3:$B$641,$B572,'Raw Data'!$D$3:$D$641,$E572)</f>
        <v>0</v>
      </c>
      <c r="H572" s="9">
        <f>SUMIFS('Raw Data'!H$3:H$641,'Raw Data'!$B$3:$B$641,$B572,'Raw Data'!$D$3:$D$641,$E572)</f>
        <v>0</v>
      </c>
      <c r="I572" s="9">
        <f>SUMIFS('Raw Data'!I$3:I$641,'Raw Data'!$B$3:$B$641,$B572,'Raw Data'!$D$3:$D$641,$E572)</f>
        <v>0</v>
      </c>
      <c r="J572" s="10">
        <f t="shared" si="32"/>
        <v>0</v>
      </c>
      <c r="K572" s="11">
        <f t="shared" si="33"/>
        <v>0</v>
      </c>
      <c r="L572" s="10">
        <f t="shared" si="34"/>
        <v>0</v>
      </c>
      <c r="M572" s="11">
        <f t="shared" si="35"/>
        <v>0</v>
      </c>
      <c r="N572" s="46">
        <v>1</v>
      </c>
      <c r="O572" s="2">
        <v>2271</v>
      </c>
      <c r="P572" s="47">
        <v>800</v>
      </c>
      <c r="Q572" s="46">
        <v>0</v>
      </c>
      <c r="R572" s="46">
        <v>0</v>
      </c>
      <c r="S572" s="47">
        <v>0</v>
      </c>
      <c r="T572" s="42">
        <v>329</v>
      </c>
      <c r="U572" s="2">
        <v>300</v>
      </c>
      <c r="V572" s="15"/>
      <c r="X572" s="6"/>
    </row>
    <row r="573" spans="1:25" customFormat="1" ht="13.35" customHeight="1" x14ac:dyDescent="0.25">
      <c r="A573" s="2">
        <v>2022</v>
      </c>
      <c r="B573" s="44" t="s">
        <v>361</v>
      </c>
      <c r="C573" s="44" t="s">
        <v>799</v>
      </c>
      <c r="D573" s="44" t="s">
        <v>362</v>
      </c>
      <c r="E573" s="44" t="s">
        <v>345</v>
      </c>
      <c r="F573" s="44" t="s">
        <v>346</v>
      </c>
      <c r="G573" s="9">
        <f>SUMIFS('Raw Data'!G$3:G$641,'Raw Data'!$B$3:$B$641,$B573,'Raw Data'!$D$3:$D$641,$E573)</f>
        <v>15000</v>
      </c>
      <c r="H573" s="9">
        <f>SUMIFS('Raw Data'!H$3:H$641,'Raw Data'!$B$3:$B$641,$B573,'Raw Data'!$D$3:$D$641,$E573)</f>
        <v>4340</v>
      </c>
      <c r="I573" s="9">
        <f>SUMIFS('Raw Data'!I$3:I$641,'Raw Data'!$B$3:$B$641,$B573,'Raw Data'!$D$3:$D$641,$E573)</f>
        <v>1500</v>
      </c>
      <c r="J573" s="10">
        <f t="shared" si="32"/>
        <v>5840</v>
      </c>
      <c r="K573" s="11">
        <f t="shared" si="33"/>
        <v>9160</v>
      </c>
      <c r="L573" s="10">
        <f t="shared" si="34"/>
        <v>8750</v>
      </c>
      <c r="M573" s="11">
        <f t="shared" si="35"/>
        <v>2910</v>
      </c>
      <c r="N573" s="43">
        <v>1</v>
      </c>
      <c r="O573" s="12">
        <v>2271</v>
      </c>
      <c r="P573" s="13">
        <v>800</v>
      </c>
      <c r="Q573" s="43">
        <v>0</v>
      </c>
      <c r="R573" s="43">
        <v>0</v>
      </c>
      <c r="S573" s="13">
        <v>84</v>
      </c>
      <c r="T573" s="42" t="s">
        <v>345</v>
      </c>
      <c r="U573" s="2">
        <v>300</v>
      </c>
      <c r="V573" s="6"/>
      <c r="X573" s="6"/>
    </row>
    <row r="574" spans="1:25" customFormat="1" ht="13.35" customHeight="1" x14ac:dyDescent="0.25">
      <c r="A574" s="2">
        <v>2022</v>
      </c>
      <c r="B574" s="44" t="s">
        <v>361</v>
      </c>
      <c r="C574" s="44" t="s">
        <v>799</v>
      </c>
      <c r="D574" s="44" t="s">
        <v>362</v>
      </c>
      <c r="E574" s="44" t="s">
        <v>19</v>
      </c>
      <c r="F574" s="44" t="s">
        <v>20</v>
      </c>
      <c r="G574" s="9">
        <f>SUMIFS('Raw Data'!G$3:G$641,'Raw Data'!$B$3:$B$641,$B574,'Raw Data'!$D$3:$D$641,$E574)</f>
        <v>7500</v>
      </c>
      <c r="H574" s="9">
        <f>SUMIFS('Raw Data'!H$3:H$641,'Raw Data'!$B$3:$B$641,$B574,'Raw Data'!$D$3:$D$641,$E574)</f>
        <v>70.56</v>
      </c>
      <c r="I574" s="9">
        <f>SUMIFS('Raw Data'!I$3:I$641,'Raw Data'!$B$3:$B$641,$B574,'Raw Data'!$D$3:$D$641,$E574)</f>
        <v>0</v>
      </c>
      <c r="J574" s="10">
        <f t="shared" si="32"/>
        <v>70.56</v>
      </c>
      <c r="K574" s="11">
        <f t="shared" si="33"/>
        <v>7429.44</v>
      </c>
      <c r="L574" s="10">
        <f t="shared" si="34"/>
        <v>4375</v>
      </c>
      <c r="M574" s="11">
        <f t="shared" si="35"/>
        <v>4304.4399999999996</v>
      </c>
      <c r="N574" s="43">
        <v>1</v>
      </c>
      <c r="O574" s="12">
        <v>2271</v>
      </c>
      <c r="P574" s="13">
        <v>800</v>
      </c>
      <c r="Q574" s="43">
        <v>0</v>
      </c>
      <c r="R574" s="43">
        <v>0</v>
      </c>
      <c r="S574" s="13">
        <v>84</v>
      </c>
      <c r="T574" s="42" t="s">
        <v>19</v>
      </c>
      <c r="U574" s="2">
        <v>500</v>
      </c>
      <c r="V574" s="6"/>
      <c r="X574" s="6"/>
    </row>
    <row r="575" spans="1:25" s="69" customFormat="1" ht="13.35" customHeight="1" x14ac:dyDescent="0.25">
      <c r="A575" s="2">
        <v>2022</v>
      </c>
      <c r="B575" s="44" t="s">
        <v>361</v>
      </c>
      <c r="C575" s="44" t="s">
        <v>799</v>
      </c>
      <c r="D575" s="44" t="s">
        <v>362</v>
      </c>
      <c r="E575" s="44" t="s">
        <v>13</v>
      </c>
      <c r="F575" s="44" t="s">
        <v>14</v>
      </c>
      <c r="G575" s="9">
        <f>SUMIFS('Raw Data'!G$3:G$641,'Raw Data'!$B$3:$B$641,$B575,'Raw Data'!$D$3:$D$641,$E575)</f>
        <v>15000</v>
      </c>
      <c r="H575" s="9">
        <f>SUMIFS('Raw Data'!H$3:H$641,'Raw Data'!$B$3:$B$641,$B575,'Raw Data'!$D$3:$D$641,$E575)</f>
        <v>11780.4</v>
      </c>
      <c r="I575" s="9">
        <f>SUMIFS('Raw Data'!I$3:I$641,'Raw Data'!$B$3:$B$641,$B575,'Raw Data'!$D$3:$D$641,$E575)</f>
        <v>0</v>
      </c>
      <c r="J575" s="10">
        <f t="shared" si="32"/>
        <v>11780.4</v>
      </c>
      <c r="K575" s="11">
        <f t="shared" si="33"/>
        <v>3219.6000000000004</v>
      </c>
      <c r="L575" s="10">
        <f t="shared" si="34"/>
        <v>8750</v>
      </c>
      <c r="M575" s="11">
        <f t="shared" si="35"/>
        <v>-3030.3999999999996</v>
      </c>
      <c r="N575" s="43">
        <v>1</v>
      </c>
      <c r="O575" s="12">
        <v>2271</v>
      </c>
      <c r="P575" s="13">
        <v>800</v>
      </c>
      <c r="Q575" s="43">
        <v>0</v>
      </c>
      <c r="R575" s="43">
        <v>0</v>
      </c>
      <c r="S575" s="13">
        <v>84</v>
      </c>
      <c r="T575" s="42" t="s">
        <v>13</v>
      </c>
      <c r="U575" s="2">
        <v>600</v>
      </c>
      <c r="V575" s="6"/>
    </row>
    <row r="576" spans="1:25" customFormat="1" ht="13.35" customHeight="1" x14ac:dyDescent="0.25">
      <c r="A576" s="2">
        <v>2022</v>
      </c>
      <c r="B576" s="44" t="s">
        <v>363</v>
      </c>
      <c r="C576" s="44" t="s">
        <v>799</v>
      </c>
      <c r="D576" s="44" t="s">
        <v>364</v>
      </c>
      <c r="E576" s="44" t="s">
        <v>345</v>
      </c>
      <c r="F576" s="44" t="s">
        <v>346</v>
      </c>
      <c r="G576" s="9">
        <f>SUMIFS('Raw Data'!G$3:G$641,'Raw Data'!$B$3:$B$641,$B576,'Raw Data'!$D$3:$D$641,$E576)</f>
        <v>0</v>
      </c>
      <c r="H576" s="9">
        <f>SUMIFS('Raw Data'!H$3:H$641,'Raw Data'!$B$3:$B$641,$B576,'Raw Data'!$D$3:$D$641,$E576)</f>
        <v>0</v>
      </c>
      <c r="I576" s="9">
        <f>SUMIFS('Raw Data'!I$3:I$641,'Raw Data'!$B$3:$B$641,$B576,'Raw Data'!$D$3:$D$641,$E576)</f>
        <v>0</v>
      </c>
      <c r="J576" s="10">
        <f t="shared" si="32"/>
        <v>0</v>
      </c>
      <c r="K576" s="11">
        <f t="shared" si="33"/>
        <v>0</v>
      </c>
      <c r="L576" s="10">
        <f t="shared" si="34"/>
        <v>0</v>
      </c>
      <c r="M576" s="11">
        <f t="shared" si="35"/>
        <v>0</v>
      </c>
      <c r="N576" s="43">
        <v>1</v>
      </c>
      <c r="O576" s="12">
        <v>2271</v>
      </c>
      <c r="P576" s="13">
        <v>800</v>
      </c>
      <c r="Q576" s="43">
        <v>0</v>
      </c>
      <c r="R576" s="43">
        <v>0</v>
      </c>
      <c r="S576" s="13">
        <v>85</v>
      </c>
      <c r="T576" s="42" t="s">
        <v>345</v>
      </c>
      <c r="U576" s="2">
        <v>300</v>
      </c>
      <c r="V576" s="15"/>
      <c r="X576" s="6"/>
    </row>
    <row r="577" spans="1:24" ht="13.15" customHeight="1" x14ac:dyDescent="0.25">
      <c r="A577" s="2">
        <v>2022</v>
      </c>
      <c r="B577" s="44" t="s">
        <v>363</v>
      </c>
      <c r="C577" s="44" t="s">
        <v>799</v>
      </c>
      <c r="D577" s="44" t="s">
        <v>364</v>
      </c>
      <c r="E577" s="44" t="s">
        <v>19</v>
      </c>
      <c r="F577" s="44" t="s">
        <v>20</v>
      </c>
      <c r="G577" s="9">
        <f>SUMIFS('Raw Data'!G$3:G$641,'Raw Data'!$B$3:$B$641,$B577,'Raw Data'!$D$3:$D$641,$E577)</f>
        <v>0</v>
      </c>
      <c r="H577" s="9">
        <f>SUMIFS('Raw Data'!H$3:H$641,'Raw Data'!$B$3:$B$641,$B577,'Raw Data'!$D$3:$D$641,$E577)</f>
        <v>0</v>
      </c>
      <c r="I577" s="9">
        <f>SUMIFS('Raw Data'!I$3:I$641,'Raw Data'!$B$3:$B$641,$B577,'Raw Data'!$D$3:$D$641,$E577)</f>
        <v>0</v>
      </c>
      <c r="J577" s="10">
        <f t="shared" si="32"/>
        <v>0</v>
      </c>
      <c r="K577" s="11">
        <f t="shared" si="33"/>
        <v>0</v>
      </c>
      <c r="L577" s="10">
        <f t="shared" si="34"/>
        <v>0</v>
      </c>
      <c r="M577" s="11">
        <f t="shared" si="35"/>
        <v>0</v>
      </c>
      <c r="N577" s="43">
        <v>1</v>
      </c>
      <c r="O577" s="12">
        <v>2271</v>
      </c>
      <c r="P577" s="13">
        <v>800</v>
      </c>
      <c r="Q577" s="43">
        <v>0</v>
      </c>
      <c r="R577" s="43">
        <v>0</v>
      </c>
      <c r="S577" s="13">
        <v>85</v>
      </c>
      <c r="T577" s="42" t="s">
        <v>19</v>
      </c>
      <c r="U577" s="2">
        <v>500</v>
      </c>
      <c r="V577"/>
      <c r="W577"/>
    </row>
    <row r="578" spans="1:24" customFormat="1" ht="13.35" customHeight="1" x14ac:dyDescent="0.25">
      <c r="A578" s="2">
        <v>2022</v>
      </c>
      <c r="B578" s="44" t="s">
        <v>363</v>
      </c>
      <c r="C578" s="44" t="s">
        <v>799</v>
      </c>
      <c r="D578" s="44" t="s">
        <v>364</v>
      </c>
      <c r="E578" s="44" t="s">
        <v>13</v>
      </c>
      <c r="F578" s="44" t="s">
        <v>14</v>
      </c>
      <c r="G578" s="9">
        <f>SUMIFS('Raw Data'!G$3:G$641,'Raw Data'!$B$3:$B$641,$B578,'Raw Data'!$D$3:$D$641,$E578)</f>
        <v>0</v>
      </c>
      <c r="H578" s="9">
        <f>SUMIFS('Raw Data'!H$3:H$641,'Raw Data'!$B$3:$B$641,$B578,'Raw Data'!$D$3:$D$641,$E578)</f>
        <v>0</v>
      </c>
      <c r="I578" s="9">
        <f>SUMIFS('Raw Data'!I$3:I$641,'Raw Data'!$B$3:$B$641,$B578,'Raw Data'!$D$3:$D$641,$E578)</f>
        <v>0</v>
      </c>
      <c r="J578" s="10">
        <f t="shared" si="32"/>
        <v>0</v>
      </c>
      <c r="K578" s="11">
        <f t="shared" si="33"/>
        <v>0</v>
      </c>
      <c r="L578" s="10">
        <f t="shared" si="34"/>
        <v>0</v>
      </c>
      <c r="M578" s="11">
        <f t="shared" si="35"/>
        <v>0</v>
      </c>
      <c r="N578" s="43">
        <v>1</v>
      </c>
      <c r="O578" s="12">
        <v>2271</v>
      </c>
      <c r="P578" s="13">
        <v>800</v>
      </c>
      <c r="Q578" s="43">
        <v>0</v>
      </c>
      <c r="R578" s="43">
        <v>0</v>
      </c>
      <c r="S578" s="13">
        <v>85</v>
      </c>
      <c r="T578" s="42" t="s">
        <v>13</v>
      </c>
      <c r="U578" s="2">
        <v>600</v>
      </c>
      <c r="X578" s="6"/>
    </row>
    <row r="579" spans="1:24" customFormat="1" ht="13.35" customHeight="1" x14ac:dyDescent="0.25">
      <c r="A579" s="2">
        <v>2022</v>
      </c>
      <c r="B579" s="44" t="s">
        <v>837</v>
      </c>
      <c r="C579" s="44" t="s">
        <v>799</v>
      </c>
      <c r="D579" s="44" t="s">
        <v>838</v>
      </c>
      <c r="E579" s="44" t="s">
        <v>345</v>
      </c>
      <c r="F579" s="44" t="s">
        <v>346</v>
      </c>
      <c r="G579" s="9">
        <f>SUMIFS('Raw Data'!G$3:G$641,'Raw Data'!$B$3:$B$641,$B579,'Raw Data'!$D$3:$D$641,$E579)</f>
        <v>0</v>
      </c>
      <c r="H579" s="9">
        <f>SUMIFS('Raw Data'!H$3:H$641,'Raw Data'!$B$3:$B$641,$B579,'Raw Data'!$D$3:$D$641,$E579)</f>
        <v>0</v>
      </c>
      <c r="I579" s="9">
        <f>SUMIFS('Raw Data'!I$3:I$641,'Raw Data'!$B$3:$B$641,$B579,'Raw Data'!$D$3:$D$641,$E579)</f>
        <v>0</v>
      </c>
      <c r="J579" s="10">
        <f t="shared" si="32"/>
        <v>0</v>
      </c>
      <c r="K579" s="11">
        <f t="shared" si="33"/>
        <v>0</v>
      </c>
      <c r="L579" s="10">
        <f t="shared" si="34"/>
        <v>0</v>
      </c>
      <c r="M579" s="11">
        <f t="shared" si="35"/>
        <v>0</v>
      </c>
      <c r="N579" s="46">
        <v>1</v>
      </c>
      <c r="O579" s="2">
        <v>2771</v>
      </c>
      <c r="P579" s="47">
        <v>800</v>
      </c>
      <c r="Q579" s="46">
        <v>10</v>
      </c>
      <c r="R579" s="46">
        <v>0</v>
      </c>
      <c r="S579" s="47">
        <v>432</v>
      </c>
      <c r="T579" s="42">
        <v>360</v>
      </c>
      <c r="U579" s="2">
        <v>300</v>
      </c>
      <c r="V579" s="15"/>
      <c r="X579" s="6"/>
    </row>
    <row r="580" spans="1:24" customFormat="1" ht="13.35" customHeight="1" x14ac:dyDescent="0.25">
      <c r="A580" s="2">
        <v>2022</v>
      </c>
      <c r="B580" s="44" t="s">
        <v>837</v>
      </c>
      <c r="C580" s="2" t="s">
        <v>799</v>
      </c>
      <c r="D580" s="44" t="s">
        <v>838</v>
      </c>
      <c r="E580" s="44" t="s">
        <v>13</v>
      </c>
      <c r="F580" s="44" t="s">
        <v>14</v>
      </c>
      <c r="G580" s="9">
        <f>SUMIFS('Raw Data'!G$3:G$641,'Raw Data'!$B$3:$B$641,$B580,'Raw Data'!$D$3:$D$641,$E580)</f>
        <v>0</v>
      </c>
      <c r="H580" s="9">
        <f>SUMIFS('Raw Data'!H$3:H$641,'Raw Data'!$B$3:$B$641,$B580,'Raw Data'!$D$3:$D$641,$E580)</f>
        <v>0</v>
      </c>
      <c r="I580" s="9">
        <f>SUMIFS('Raw Data'!I$3:I$641,'Raw Data'!$B$3:$B$641,$B580,'Raw Data'!$D$3:$D$641,$E580)</f>
        <v>0</v>
      </c>
      <c r="J580" s="10">
        <f t="shared" ref="J580:J643" si="36">+H580+I580</f>
        <v>0</v>
      </c>
      <c r="K580" s="11">
        <f t="shared" ref="K580:K643" si="37">+G580-J580</f>
        <v>0</v>
      </c>
      <c r="L580" s="10">
        <f t="shared" ref="L580:L643" si="38">+G580/12*$L$1</f>
        <v>0</v>
      </c>
      <c r="M580" s="11">
        <f t="shared" ref="M580:M643" si="39">+L580-J580</f>
        <v>0</v>
      </c>
      <c r="N580" s="43">
        <v>1</v>
      </c>
      <c r="O580" s="12">
        <v>2271</v>
      </c>
      <c r="P580" s="13">
        <v>800</v>
      </c>
      <c r="Q580" s="43">
        <v>10</v>
      </c>
      <c r="R580" s="43">
        <v>0</v>
      </c>
      <c r="S580" s="13">
        <v>432</v>
      </c>
      <c r="T580" s="42">
        <v>610</v>
      </c>
      <c r="U580" s="2">
        <v>600</v>
      </c>
      <c r="V580" s="6"/>
      <c r="X580" s="6"/>
    </row>
    <row r="581" spans="1:24" customFormat="1" ht="13.35" customHeight="1" x14ac:dyDescent="0.25">
      <c r="A581" s="2">
        <v>2022</v>
      </c>
      <c r="B581" s="14" t="s">
        <v>365</v>
      </c>
      <c r="C581" s="2" t="s">
        <v>799</v>
      </c>
      <c r="D581" s="2" t="s">
        <v>784</v>
      </c>
      <c r="E581" s="2" t="s">
        <v>70</v>
      </c>
      <c r="F581" s="2" t="s">
        <v>71</v>
      </c>
      <c r="G581" s="9">
        <f>SUMIFS('Raw Data'!G$3:G$641,'Raw Data'!$B$3:$B$641,$B581,'Raw Data'!$D$3:$D$641,$E581)</f>
        <v>0</v>
      </c>
      <c r="H581" s="9">
        <f>SUMIFS('Raw Data'!H$3:H$641,'Raw Data'!$B$3:$B$641,$B581,'Raw Data'!$D$3:$D$641,$E581)</f>
        <v>0</v>
      </c>
      <c r="I581" s="9">
        <f>SUMIFS('Raw Data'!I$3:I$641,'Raw Data'!$B$3:$B$641,$B581,'Raw Data'!$D$3:$D$641,$E581)</f>
        <v>0</v>
      </c>
      <c r="J581" s="10">
        <f t="shared" si="36"/>
        <v>0</v>
      </c>
      <c r="K581" s="11">
        <f t="shared" si="37"/>
        <v>0</v>
      </c>
      <c r="L581" s="10">
        <f t="shared" si="38"/>
        <v>0</v>
      </c>
      <c r="M581" s="11">
        <f t="shared" si="39"/>
        <v>0</v>
      </c>
      <c r="N581" s="43">
        <v>1</v>
      </c>
      <c r="O581" s="12">
        <v>2271</v>
      </c>
      <c r="P581" s="13">
        <v>800</v>
      </c>
      <c r="Q581" s="43">
        <v>11</v>
      </c>
      <c r="R581" s="43">
        <v>0</v>
      </c>
      <c r="S581" s="13">
        <v>432</v>
      </c>
      <c r="T581" s="42" t="s">
        <v>70</v>
      </c>
      <c r="U581" s="2">
        <v>300</v>
      </c>
      <c r="V581" s="6"/>
      <c r="X581" s="6"/>
    </row>
    <row r="582" spans="1:24" ht="13.15" customHeight="1" x14ac:dyDescent="0.25">
      <c r="A582" s="2">
        <v>2022</v>
      </c>
      <c r="B582" s="44" t="s">
        <v>365</v>
      </c>
      <c r="C582" s="44" t="s">
        <v>799</v>
      </c>
      <c r="D582" s="44" t="s">
        <v>366</v>
      </c>
      <c r="E582" s="44" t="s">
        <v>345</v>
      </c>
      <c r="F582" s="44" t="s">
        <v>346</v>
      </c>
      <c r="G582" s="9">
        <f>SUMIFS('Raw Data'!G$3:G$641,'Raw Data'!$B$3:$B$641,$B582,'Raw Data'!$D$3:$D$641,$E582)</f>
        <v>0</v>
      </c>
      <c r="H582" s="9">
        <f>SUMIFS('Raw Data'!H$3:H$641,'Raw Data'!$B$3:$B$641,$B582,'Raw Data'!$D$3:$D$641,$E582)</f>
        <v>0</v>
      </c>
      <c r="I582" s="9">
        <f>SUMIFS('Raw Data'!I$3:I$641,'Raw Data'!$B$3:$B$641,$B582,'Raw Data'!$D$3:$D$641,$E582)</f>
        <v>0</v>
      </c>
      <c r="J582" s="10">
        <f t="shared" si="36"/>
        <v>0</v>
      </c>
      <c r="K582" s="11">
        <f t="shared" si="37"/>
        <v>0</v>
      </c>
      <c r="L582" s="10">
        <f t="shared" si="38"/>
        <v>0</v>
      </c>
      <c r="M582" s="11">
        <f t="shared" si="39"/>
        <v>0</v>
      </c>
      <c r="N582" s="43">
        <v>1</v>
      </c>
      <c r="O582" s="12">
        <v>2271</v>
      </c>
      <c r="P582" s="13">
        <v>800</v>
      </c>
      <c r="Q582" s="43">
        <v>11</v>
      </c>
      <c r="R582" s="43">
        <v>0</v>
      </c>
      <c r="S582" s="13">
        <v>432</v>
      </c>
      <c r="T582" s="42" t="s">
        <v>345</v>
      </c>
      <c r="U582" s="2">
        <v>300</v>
      </c>
      <c r="W582"/>
    </row>
    <row r="583" spans="1:24" ht="13.15" customHeight="1" x14ac:dyDescent="0.25">
      <c r="A583" s="2">
        <v>2022</v>
      </c>
      <c r="B583" s="14" t="s">
        <v>365</v>
      </c>
      <c r="C583" s="2" t="s">
        <v>799</v>
      </c>
      <c r="D583" s="2" t="s">
        <v>784</v>
      </c>
      <c r="E583" s="2" t="s">
        <v>19</v>
      </c>
      <c r="F583" s="2" t="s">
        <v>752</v>
      </c>
      <c r="G583" s="9">
        <f>SUMIFS('Raw Data'!G$3:G$641,'Raw Data'!$B$3:$B$641,$B583,'Raw Data'!$D$3:$D$641,$E583)</f>
        <v>0</v>
      </c>
      <c r="H583" s="9">
        <f>SUMIFS('Raw Data'!H$3:H$641,'Raw Data'!$B$3:$B$641,$B583,'Raw Data'!$D$3:$D$641,$E583)</f>
        <v>0</v>
      </c>
      <c r="I583" s="9">
        <f>SUMIFS('Raw Data'!I$3:I$641,'Raw Data'!$B$3:$B$641,$B583,'Raw Data'!$D$3:$D$641,$E583)</f>
        <v>0</v>
      </c>
      <c r="J583" s="10">
        <f t="shared" si="36"/>
        <v>0</v>
      </c>
      <c r="K583" s="11">
        <f t="shared" si="37"/>
        <v>0</v>
      </c>
      <c r="L583" s="10">
        <f t="shared" si="38"/>
        <v>0</v>
      </c>
      <c r="M583" s="11">
        <f t="shared" si="39"/>
        <v>0</v>
      </c>
      <c r="N583" s="43">
        <v>1</v>
      </c>
      <c r="O583" s="12">
        <v>2271</v>
      </c>
      <c r="P583" s="13">
        <v>800</v>
      </c>
      <c r="Q583" s="43">
        <v>11</v>
      </c>
      <c r="R583" s="43">
        <v>0</v>
      </c>
      <c r="S583" s="13">
        <v>432</v>
      </c>
      <c r="T583" s="42" t="s">
        <v>19</v>
      </c>
      <c r="U583" s="2">
        <v>500</v>
      </c>
      <c r="W583"/>
    </row>
    <row r="584" spans="1:24" ht="13.15" customHeight="1" x14ac:dyDescent="0.25">
      <c r="A584" s="2">
        <v>2022</v>
      </c>
      <c r="B584" s="14" t="s">
        <v>367</v>
      </c>
      <c r="C584" s="2" t="s">
        <v>799</v>
      </c>
      <c r="D584" s="2" t="s">
        <v>784</v>
      </c>
      <c r="E584" s="2" t="s">
        <v>27</v>
      </c>
      <c r="F584" s="2" t="s">
        <v>28</v>
      </c>
      <c r="G584" s="9">
        <f>SUMIFS('Raw Data'!G$3:G$641,'Raw Data'!$B$3:$B$641,$B584,'Raw Data'!$D$3:$D$641,$E584)</f>
        <v>0</v>
      </c>
      <c r="H584" s="9">
        <f>SUMIFS('Raw Data'!H$3:H$641,'Raw Data'!$B$3:$B$641,$B584,'Raw Data'!$D$3:$D$641,$E584)</f>
        <v>0</v>
      </c>
      <c r="I584" s="9">
        <f>SUMIFS('Raw Data'!I$3:I$641,'Raw Data'!$B$3:$B$641,$B584,'Raw Data'!$D$3:$D$641,$E584)</f>
        <v>0</v>
      </c>
      <c r="J584" s="10">
        <f t="shared" si="36"/>
        <v>0</v>
      </c>
      <c r="K584" s="11">
        <f t="shared" si="37"/>
        <v>0</v>
      </c>
      <c r="L584" s="10">
        <f t="shared" si="38"/>
        <v>0</v>
      </c>
      <c r="M584" s="11">
        <f t="shared" si="39"/>
        <v>0</v>
      </c>
      <c r="N584" s="43">
        <v>1</v>
      </c>
      <c r="O584" s="12">
        <v>2271</v>
      </c>
      <c r="P584" s="13">
        <v>800</v>
      </c>
      <c r="Q584" s="43">
        <v>21</v>
      </c>
      <c r="R584" s="43">
        <v>0</v>
      </c>
      <c r="S584" s="13">
        <v>432</v>
      </c>
      <c r="T584" s="42" t="s">
        <v>27</v>
      </c>
      <c r="U584" s="2">
        <v>300</v>
      </c>
      <c r="W584"/>
    </row>
    <row r="585" spans="1:24" ht="13.15" customHeight="1" x14ac:dyDescent="0.25">
      <c r="A585" s="2">
        <v>2022</v>
      </c>
      <c r="B585" s="44" t="s">
        <v>367</v>
      </c>
      <c r="C585" s="44" t="s">
        <v>799</v>
      </c>
      <c r="D585" s="44" t="s">
        <v>366</v>
      </c>
      <c r="E585" s="44" t="s">
        <v>345</v>
      </c>
      <c r="F585" s="44" t="s">
        <v>346</v>
      </c>
      <c r="G585" s="9">
        <f>SUMIFS('Raw Data'!G$3:G$641,'Raw Data'!$B$3:$B$641,$B585,'Raw Data'!$D$3:$D$641,$E585)</f>
        <v>0</v>
      </c>
      <c r="H585" s="9">
        <f>SUMIFS('Raw Data'!H$3:H$641,'Raw Data'!$B$3:$B$641,$B585,'Raw Data'!$D$3:$D$641,$E585)</f>
        <v>0</v>
      </c>
      <c r="I585" s="9">
        <f>SUMIFS('Raw Data'!I$3:I$641,'Raw Data'!$B$3:$B$641,$B585,'Raw Data'!$D$3:$D$641,$E585)</f>
        <v>0</v>
      </c>
      <c r="J585" s="10">
        <f t="shared" si="36"/>
        <v>0</v>
      </c>
      <c r="K585" s="11">
        <f t="shared" si="37"/>
        <v>0</v>
      </c>
      <c r="L585" s="10">
        <f t="shared" si="38"/>
        <v>0</v>
      </c>
      <c r="M585" s="11">
        <f t="shared" si="39"/>
        <v>0</v>
      </c>
      <c r="N585" s="46">
        <v>1</v>
      </c>
      <c r="O585" s="2">
        <v>2271</v>
      </c>
      <c r="P585" s="47">
        <v>800</v>
      </c>
      <c r="Q585" s="46">
        <v>21</v>
      </c>
      <c r="R585" s="46">
        <v>0</v>
      </c>
      <c r="S585" s="47">
        <v>432</v>
      </c>
      <c r="T585" s="42">
        <v>360</v>
      </c>
      <c r="U585" s="2">
        <v>300</v>
      </c>
      <c r="V585" s="15"/>
      <c r="W585"/>
    </row>
    <row r="586" spans="1:24" s="15" customFormat="1" ht="13.15" customHeight="1" x14ac:dyDescent="0.25">
      <c r="A586" s="2">
        <v>2022</v>
      </c>
      <c r="B586" s="14" t="s">
        <v>367</v>
      </c>
      <c r="C586" s="2" t="s">
        <v>799</v>
      </c>
      <c r="D586" s="2" t="s">
        <v>784</v>
      </c>
      <c r="E586" s="2" t="s">
        <v>19</v>
      </c>
      <c r="F586" s="2" t="s">
        <v>752</v>
      </c>
      <c r="G586" s="9">
        <f>SUMIFS('Raw Data'!G$3:G$641,'Raw Data'!$B$3:$B$641,$B586,'Raw Data'!$D$3:$D$641,$E586)</f>
        <v>0</v>
      </c>
      <c r="H586" s="9">
        <f>SUMIFS('Raw Data'!H$3:H$641,'Raw Data'!$B$3:$B$641,$B586,'Raw Data'!$D$3:$D$641,$E586)</f>
        <v>0</v>
      </c>
      <c r="I586" s="9">
        <f>SUMIFS('Raw Data'!I$3:I$641,'Raw Data'!$B$3:$B$641,$B586,'Raw Data'!$D$3:$D$641,$E586)</f>
        <v>0</v>
      </c>
      <c r="J586" s="10">
        <f t="shared" si="36"/>
        <v>0</v>
      </c>
      <c r="K586" s="11">
        <f t="shared" si="37"/>
        <v>0</v>
      </c>
      <c r="L586" s="10">
        <f t="shared" si="38"/>
        <v>0</v>
      </c>
      <c r="M586" s="11">
        <f t="shared" si="39"/>
        <v>0</v>
      </c>
      <c r="N586" s="43">
        <v>1</v>
      </c>
      <c r="O586" s="12">
        <v>2271</v>
      </c>
      <c r="P586" s="13">
        <v>800</v>
      </c>
      <c r="Q586" s="43">
        <v>21</v>
      </c>
      <c r="R586" s="43">
        <v>0</v>
      </c>
      <c r="S586" s="13">
        <v>432</v>
      </c>
      <c r="T586" s="42" t="s">
        <v>19</v>
      </c>
      <c r="U586" s="2">
        <v>500</v>
      </c>
      <c r="W586"/>
      <c r="X586" s="6"/>
    </row>
    <row r="587" spans="1:24" ht="13.15" customHeight="1" x14ac:dyDescent="0.25">
      <c r="A587" s="2">
        <v>2022</v>
      </c>
      <c r="B587" s="44" t="s">
        <v>863</v>
      </c>
      <c r="C587" s="44" t="s">
        <v>799</v>
      </c>
      <c r="D587" s="44" t="s">
        <v>864</v>
      </c>
      <c r="E587" s="44" t="s">
        <v>19</v>
      </c>
      <c r="F587" s="44" t="s">
        <v>20</v>
      </c>
      <c r="G587" s="9">
        <f>SUMIFS('Raw Data'!G$3:G$641,'Raw Data'!$B$3:$B$641,$B587,'Raw Data'!$D$3:$D$641,$E587)</f>
        <v>0</v>
      </c>
      <c r="H587" s="9">
        <f>SUMIFS('Raw Data'!H$3:H$641,'Raw Data'!$B$3:$B$641,$B587,'Raw Data'!$D$3:$D$641,$E587)</f>
        <v>0</v>
      </c>
      <c r="I587" s="9">
        <f>SUMIFS('Raw Data'!I$3:I$641,'Raw Data'!$B$3:$B$641,$B587,'Raw Data'!$D$3:$D$641,$E587)</f>
        <v>0</v>
      </c>
      <c r="J587" s="10">
        <f t="shared" si="36"/>
        <v>0</v>
      </c>
      <c r="K587" s="11">
        <f t="shared" si="37"/>
        <v>0</v>
      </c>
      <c r="L587" s="10">
        <f t="shared" si="38"/>
        <v>0</v>
      </c>
      <c r="M587" s="11">
        <f t="shared" si="39"/>
        <v>0</v>
      </c>
      <c r="N587" s="43">
        <v>1</v>
      </c>
      <c r="O587" s="12">
        <v>2271</v>
      </c>
      <c r="P587" s="13">
        <v>810</v>
      </c>
      <c r="Q587" s="43">
        <v>0</v>
      </c>
      <c r="R587" s="43">
        <v>0</v>
      </c>
      <c r="S587" s="13">
        <v>57</v>
      </c>
      <c r="T587" s="42" t="s">
        <v>19</v>
      </c>
      <c r="U587" s="2">
        <v>500</v>
      </c>
      <c r="V587"/>
      <c r="W587"/>
    </row>
    <row r="588" spans="1:24" ht="13.15" customHeight="1" x14ac:dyDescent="0.25">
      <c r="A588" s="2">
        <v>2022</v>
      </c>
      <c r="B588" s="44" t="s">
        <v>863</v>
      </c>
      <c r="C588" s="2" t="s">
        <v>799</v>
      </c>
      <c r="D588" s="44" t="s">
        <v>903</v>
      </c>
      <c r="E588" s="44" t="s">
        <v>13</v>
      </c>
      <c r="F588" s="44" t="s">
        <v>14</v>
      </c>
      <c r="G588" s="9">
        <f>SUMIFS('Raw Data'!G$3:G$641,'Raw Data'!$B$3:$B$641,$B588,'Raw Data'!$D$3:$D$641,$E588)</f>
        <v>0</v>
      </c>
      <c r="H588" s="9">
        <f>SUMIFS('Raw Data'!H$3:H$641,'Raw Data'!$B$3:$B$641,$B588,'Raw Data'!$D$3:$D$641,$E588)</f>
        <v>0</v>
      </c>
      <c r="I588" s="9">
        <f>SUMIFS('Raw Data'!I$3:I$641,'Raw Data'!$B$3:$B$641,$B588,'Raw Data'!$D$3:$D$641,$E588)</f>
        <v>0</v>
      </c>
      <c r="J588" s="10">
        <f t="shared" si="36"/>
        <v>0</v>
      </c>
      <c r="K588" s="11">
        <f t="shared" si="37"/>
        <v>0</v>
      </c>
      <c r="L588" s="10">
        <f t="shared" si="38"/>
        <v>0</v>
      </c>
      <c r="M588" s="11">
        <f t="shared" si="39"/>
        <v>0</v>
      </c>
      <c r="N588" s="46">
        <v>1</v>
      </c>
      <c r="O588" s="2">
        <v>2271</v>
      </c>
      <c r="P588" s="47">
        <v>810</v>
      </c>
      <c r="Q588" s="46">
        <v>0</v>
      </c>
      <c r="R588" s="46">
        <v>0</v>
      </c>
      <c r="S588" s="47">
        <v>57</v>
      </c>
      <c r="T588" s="42">
        <v>610</v>
      </c>
      <c r="U588" s="2">
        <v>600</v>
      </c>
      <c r="W588"/>
    </row>
    <row r="589" spans="1:24" ht="13.15" customHeight="1" x14ac:dyDescent="0.25">
      <c r="A589" s="2">
        <v>2022</v>
      </c>
      <c r="B589" s="44" t="s">
        <v>853</v>
      </c>
      <c r="C589" s="44" t="s">
        <v>799</v>
      </c>
      <c r="D589" s="44" t="s">
        <v>854</v>
      </c>
      <c r="E589" s="44" t="s">
        <v>345</v>
      </c>
      <c r="F589" s="44" t="s">
        <v>346</v>
      </c>
      <c r="G589" s="9">
        <f>SUMIFS('Raw Data'!G$3:G$641,'Raw Data'!$B$3:$B$641,$B589,'Raw Data'!$D$3:$D$641,$E589)</f>
        <v>0</v>
      </c>
      <c r="H589" s="9">
        <f>SUMIFS('Raw Data'!H$3:H$641,'Raw Data'!$B$3:$B$641,$B589,'Raw Data'!$D$3:$D$641,$E589)</f>
        <v>0</v>
      </c>
      <c r="I589" s="9">
        <f>SUMIFS('Raw Data'!I$3:I$641,'Raw Data'!$B$3:$B$641,$B589,'Raw Data'!$D$3:$D$641,$E589)</f>
        <v>0</v>
      </c>
      <c r="J589" s="10">
        <f t="shared" si="36"/>
        <v>0</v>
      </c>
      <c r="K589" s="11">
        <f t="shared" si="37"/>
        <v>0</v>
      </c>
      <c r="L589" s="10">
        <f t="shared" si="38"/>
        <v>0</v>
      </c>
      <c r="M589" s="11">
        <f t="shared" si="39"/>
        <v>0</v>
      </c>
      <c r="N589" s="46">
        <v>1</v>
      </c>
      <c r="O589" s="2">
        <v>2271</v>
      </c>
      <c r="P589" s="47">
        <v>810</v>
      </c>
      <c r="Q589" s="46">
        <v>0</v>
      </c>
      <c r="R589" s="46">
        <v>0</v>
      </c>
      <c r="S589" s="47">
        <v>84</v>
      </c>
      <c r="T589" s="42">
        <v>360</v>
      </c>
      <c r="U589" s="2">
        <v>300</v>
      </c>
      <c r="W589"/>
    </row>
    <row r="590" spans="1:24" ht="13.15" customHeight="1" x14ac:dyDescent="0.25">
      <c r="A590" s="2">
        <v>2022</v>
      </c>
      <c r="B590" s="44" t="s">
        <v>865</v>
      </c>
      <c r="C590" s="44" t="s">
        <v>799</v>
      </c>
      <c r="D590" s="44" t="s">
        <v>914</v>
      </c>
      <c r="E590" s="44" t="s">
        <v>345</v>
      </c>
      <c r="F590" s="44" t="s">
        <v>346</v>
      </c>
      <c r="G590" s="9">
        <f>SUMIFS('Raw Data'!G$3:G$641,'Raw Data'!$B$3:$B$641,$B590,'Raw Data'!$D$3:$D$641,$E590)</f>
        <v>0</v>
      </c>
      <c r="H590" s="9">
        <f>SUMIFS('Raw Data'!H$3:H$641,'Raw Data'!$B$3:$B$641,$B590,'Raw Data'!$D$3:$D$641,$E590)</f>
        <v>0</v>
      </c>
      <c r="I590" s="9">
        <f>SUMIFS('Raw Data'!I$3:I$641,'Raw Data'!$B$3:$B$641,$B590,'Raw Data'!$D$3:$D$641,$E590)</f>
        <v>0</v>
      </c>
      <c r="J590" s="10">
        <f t="shared" si="36"/>
        <v>0</v>
      </c>
      <c r="K590" s="11">
        <f t="shared" si="37"/>
        <v>0</v>
      </c>
      <c r="L590" s="10">
        <f t="shared" si="38"/>
        <v>0</v>
      </c>
      <c r="M590" s="11">
        <f t="shared" si="39"/>
        <v>0</v>
      </c>
      <c r="N590" s="43">
        <v>1</v>
      </c>
      <c r="O590" s="12">
        <v>2271</v>
      </c>
      <c r="P590" s="13">
        <v>810</v>
      </c>
      <c r="Q590" s="43">
        <v>0</v>
      </c>
      <c r="R590" s="43">
        <v>0</v>
      </c>
      <c r="S590" s="13">
        <v>85</v>
      </c>
      <c r="T590" s="42">
        <v>360</v>
      </c>
      <c r="U590" s="2">
        <v>300</v>
      </c>
      <c r="W590"/>
    </row>
    <row r="591" spans="1:24" ht="13.15" customHeight="1" x14ac:dyDescent="0.25">
      <c r="A591" s="2">
        <v>2022</v>
      </c>
      <c r="B591" s="44" t="s">
        <v>865</v>
      </c>
      <c r="C591" s="44" t="s">
        <v>799</v>
      </c>
      <c r="D591" s="44" t="s">
        <v>866</v>
      </c>
      <c r="E591" s="44" t="s">
        <v>19</v>
      </c>
      <c r="F591" s="44" t="s">
        <v>20</v>
      </c>
      <c r="G591" s="9">
        <f>SUMIFS('Raw Data'!G$3:G$641,'Raw Data'!$B$3:$B$641,$B591,'Raw Data'!$D$3:$D$641,$E591)</f>
        <v>0</v>
      </c>
      <c r="H591" s="9">
        <f>SUMIFS('Raw Data'!H$3:H$641,'Raw Data'!$B$3:$B$641,$B591,'Raw Data'!$D$3:$D$641,$E591)</f>
        <v>0</v>
      </c>
      <c r="I591" s="9">
        <f>SUMIFS('Raw Data'!I$3:I$641,'Raw Data'!$B$3:$B$641,$B591,'Raw Data'!$D$3:$D$641,$E591)</f>
        <v>0</v>
      </c>
      <c r="J591" s="10">
        <f t="shared" si="36"/>
        <v>0</v>
      </c>
      <c r="K591" s="11">
        <f t="shared" si="37"/>
        <v>0</v>
      </c>
      <c r="L591" s="10">
        <f t="shared" si="38"/>
        <v>0</v>
      </c>
      <c r="M591" s="11">
        <f t="shared" si="39"/>
        <v>0</v>
      </c>
      <c r="N591" s="43">
        <v>1</v>
      </c>
      <c r="O591" s="12">
        <v>2271</v>
      </c>
      <c r="P591" s="13">
        <v>810</v>
      </c>
      <c r="Q591" s="43">
        <v>0</v>
      </c>
      <c r="R591" s="43">
        <v>0</v>
      </c>
      <c r="S591" s="13">
        <v>85</v>
      </c>
      <c r="T591" s="42" t="s">
        <v>19</v>
      </c>
      <c r="U591" s="2">
        <v>500</v>
      </c>
      <c r="W591"/>
    </row>
    <row r="592" spans="1:24" ht="13.15" customHeight="1" x14ac:dyDescent="0.25">
      <c r="A592" s="2">
        <v>2022</v>
      </c>
      <c r="B592" s="44" t="s">
        <v>370</v>
      </c>
      <c r="C592" s="2" t="s">
        <v>799</v>
      </c>
      <c r="D592" s="44" t="s">
        <v>366</v>
      </c>
      <c r="E592" s="44" t="s">
        <v>27</v>
      </c>
      <c r="F592" s="44" t="s">
        <v>28</v>
      </c>
      <c r="G592" s="9">
        <f>SUMIFS('Raw Data'!G$3:G$641,'Raw Data'!$B$3:$B$641,$B592,'Raw Data'!$D$3:$D$641,$E592)</f>
        <v>0</v>
      </c>
      <c r="H592" s="9">
        <f>SUMIFS('Raw Data'!H$3:H$641,'Raw Data'!$B$3:$B$641,$B592,'Raw Data'!$D$3:$D$641,$E592)</f>
        <v>0</v>
      </c>
      <c r="I592" s="9">
        <f>SUMIFS('Raw Data'!I$3:I$641,'Raw Data'!$B$3:$B$641,$B592,'Raw Data'!$D$3:$D$641,$E592)</f>
        <v>0</v>
      </c>
      <c r="J592" s="10">
        <f t="shared" si="36"/>
        <v>0</v>
      </c>
      <c r="K592" s="11">
        <f t="shared" si="37"/>
        <v>0</v>
      </c>
      <c r="L592" s="10">
        <f t="shared" si="38"/>
        <v>0</v>
      </c>
      <c r="M592" s="11">
        <f t="shared" si="39"/>
        <v>0</v>
      </c>
      <c r="N592" s="46">
        <v>1</v>
      </c>
      <c r="O592" s="2">
        <v>2271</v>
      </c>
      <c r="P592" s="47">
        <v>810</v>
      </c>
      <c r="Q592" s="46">
        <v>11</v>
      </c>
      <c r="R592" s="46">
        <v>0</v>
      </c>
      <c r="S592" s="47">
        <v>432</v>
      </c>
      <c r="T592" s="42">
        <v>324</v>
      </c>
      <c r="U592" s="2">
        <v>300</v>
      </c>
      <c r="W592"/>
    </row>
    <row r="593" spans="1:24" ht="13.15" customHeight="1" x14ac:dyDescent="0.25">
      <c r="A593" s="2">
        <v>2022</v>
      </c>
      <c r="B593" s="44" t="s">
        <v>370</v>
      </c>
      <c r="C593" s="44" t="s">
        <v>799</v>
      </c>
      <c r="D593" s="44" t="s">
        <v>366</v>
      </c>
      <c r="E593" s="44" t="s">
        <v>345</v>
      </c>
      <c r="F593" s="44" t="s">
        <v>346</v>
      </c>
      <c r="G593" s="9">
        <f>SUMIFS('Raw Data'!G$3:G$641,'Raw Data'!$B$3:$B$641,$B593,'Raw Data'!$D$3:$D$641,$E593)</f>
        <v>0</v>
      </c>
      <c r="H593" s="9">
        <f>SUMIFS('Raw Data'!H$3:H$641,'Raw Data'!$B$3:$B$641,$B593,'Raw Data'!$D$3:$D$641,$E593)</f>
        <v>0</v>
      </c>
      <c r="I593" s="9">
        <f>SUMIFS('Raw Data'!I$3:I$641,'Raw Data'!$B$3:$B$641,$B593,'Raw Data'!$D$3:$D$641,$E593)</f>
        <v>0</v>
      </c>
      <c r="J593" s="10">
        <f t="shared" si="36"/>
        <v>0</v>
      </c>
      <c r="K593" s="11">
        <f t="shared" si="37"/>
        <v>0</v>
      </c>
      <c r="L593" s="10">
        <f t="shared" si="38"/>
        <v>0</v>
      </c>
      <c r="M593" s="11">
        <f t="shared" si="39"/>
        <v>0</v>
      </c>
      <c r="N593" s="46">
        <v>1</v>
      </c>
      <c r="O593" s="12">
        <v>2271</v>
      </c>
      <c r="P593" s="13">
        <v>810</v>
      </c>
      <c r="Q593" s="43">
        <v>21</v>
      </c>
      <c r="R593" s="43">
        <v>0</v>
      </c>
      <c r="S593" s="13">
        <v>432</v>
      </c>
      <c r="T593" s="42" t="s">
        <v>345</v>
      </c>
      <c r="U593" s="2">
        <v>300</v>
      </c>
      <c r="W593"/>
    </row>
    <row r="594" spans="1:24" ht="13.15" customHeight="1" x14ac:dyDescent="0.25">
      <c r="A594" s="2">
        <v>2022</v>
      </c>
      <c r="B594" s="14" t="s">
        <v>370</v>
      </c>
      <c r="C594" s="2" t="s">
        <v>799</v>
      </c>
      <c r="D594" s="2" t="s">
        <v>784</v>
      </c>
      <c r="E594" s="2" t="s">
        <v>19</v>
      </c>
      <c r="F594" s="2" t="s">
        <v>752</v>
      </c>
      <c r="G594" s="9">
        <f>SUMIFS('Raw Data'!G$3:G$641,'Raw Data'!$B$3:$B$641,$B594,'Raw Data'!$D$3:$D$641,$E594)</f>
        <v>0</v>
      </c>
      <c r="H594" s="9">
        <f>SUMIFS('Raw Data'!H$3:H$641,'Raw Data'!$B$3:$B$641,$B594,'Raw Data'!$D$3:$D$641,$E594)</f>
        <v>0</v>
      </c>
      <c r="I594" s="9">
        <f>SUMIFS('Raw Data'!I$3:I$641,'Raw Data'!$B$3:$B$641,$B594,'Raw Data'!$D$3:$D$641,$E594)</f>
        <v>0</v>
      </c>
      <c r="J594" s="10">
        <f t="shared" si="36"/>
        <v>0</v>
      </c>
      <c r="K594" s="11">
        <f t="shared" si="37"/>
        <v>0</v>
      </c>
      <c r="L594" s="10">
        <f t="shared" si="38"/>
        <v>0</v>
      </c>
      <c r="M594" s="11">
        <f t="shared" si="39"/>
        <v>0</v>
      </c>
      <c r="N594" s="43">
        <v>1</v>
      </c>
      <c r="O594" s="12">
        <v>2271</v>
      </c>
      <c r="P594" s="13">
        <v>810</v>
      </c>
      <c r="Q594" s="43">
        <v>11</v>
      </c>
      <c r="R594" s="43">
        <v>0</v>
      </c>
      <c r="S594" s="13">
        <v>432</v>
      </c>
      <c r="T594" s="42" t="s">
        <v>19</v>
      </c>
      <c r="U594" s="2">
        <v>500</v>
      </c>
      <c r="V594"/>
      <c r="W594"/>
    </row>
    <row r="595" spans="1:24" s="15" customFormat="1" ht="13.15" customHeight="1" x14ac:dyDescent="0.25">
      <c r="A595" s="2">
        <v>2022</v>
      </c>
      <c r="B595" s="44" t="s">
        <v>371</v>
      </c>
      <c r="C595" s="2" t="s">
        <v>799</v>
      </c>
      <c r="D595" s="44" t="s">
        <v>366</v>
      </c>
      <c r="E595" s="44" t="s">
        <v>27</v>
      </c>
      <c r="F595" s="44" t="s">
        <v>28</v>
      </c>
      <c r="G595" s="9">
        <f>SUMIFS('Raw Data'!G$3:G$641,'Raw Data'!$B$3:$B$641,$B595,'Raw Data'!$D$3:$D$641,$E595)</f>
        <v>0</v>
      </c>
      <c r="H595" s="9">
        <f>SUMIFS('Raw Data'!H$3:H$641,'Raw Data'!$B$3:$B$641,$B595,'Raw Data'!$D$3:$D$641,$E595)</f>
        <v>0</v>
      </c>
      <c r="I595" s="9">
        <f>SUMIFS('Raw Data'!I$3:I$641,'Raw Data'!$B$3:$B$641,$B595,'Raw Data'!$D$3:$D$641,$E595)</f>
        <v>0</v>
      </c>
      <c r="J595" s="10">
        <f t="shared" si="36"/>
        <v>0</v>
      </c>
      <c r="K595" s="11">
        <f t="shared" si="37"/>
        <v>0</v>
      </c>
      <c r="L595" s="10">
        <f t="shared" si="38"/>
        <v>0</v>
      </c>
      <c r="M595" s="11">
        <f t="shared" si="39"/>
        <v>0</v>
      </c>
      <c r="N595" s="46">
        <v>1</v>
      </c>
      <c r="O595" s="2">
        <v>2271</v>
      </c>
      <c r="P595" s="47">
        <v>810</v>
      </c>
      <c r="Q595" s="46">
        <v>21</v>
      </c>
      <c r="R595" s="46">
        <v>0</v>
      </c>
      <c r="S595" s="47">
        <v>432</v>
      </c>
      <c r="T595" s="42">
        <v>324</v>
      </c>
      <c r="U595" s="2">
        <v>300</v>
      </c>
      <c r="V595" s="6"/>
      <c r="W595"/>
      <c r="X595" s="6"/>
    </row>
    <row r="596" spans="1:24" ht="13.15" customHeight="1" x14ac:dyDescent="0.25">
      <c r="A596" s="2">
        <v>2022</v>
      </c>
      <c r="B596" s="44" t="s">
        <v>371</v>
      </c>
      <c r="C596" s="44" t="s">
        <v>799</v>
      </c>
      <c r="D596" s="44" t="s">
        <v>366</v>
      </c>
      <c r="E596" s="44" t="s">
        <v>345</v>
      </c>
      <c r="F596" s="44" t="s">
        <v>346</v>
      </c>
      <c r="G596" s="9">
        <f>SUMIFS('Raw Data'!G$3:G$641,'Raw Data'!$B$3:$B$641,$B596,'Raw Data'!$D$3:$D$641,$E596)</f>
        <v>0</v>
      </c>
      <c r="H596" s="9">
        <f>SUMIFS('Raw Data'!H$3:H$641,'Raw Data'!$B$3:$B$641,$B596,'Raw Data'!$D$3:$D$641,$E596)</f>
        <v>0</v>
      </c>
      <c r="I596" s="9">
        <f>SUMIFS('Raw Data'!I$3:I$641,'Raw Data'!$B$3:$B$641,$B596,'Raw Data'!$D$3:$D$641,$E596)</f>
        <v>0</v>
      </c>
      <c r="J596" s="10">
        <f t="shared" si="36"/>
        <v>0</v>
      </c>
      <c r="K596" s="11">
        <f t="shared" si="37"/>
        <v>0</v>
      </c>
      <c r="L596" s="10">
        <f t="shared" si="38"/>
        <v>0</v>
      </c>
      <c r="M596" s="11">
        <f t="shared" si="39"/>
        <v>0</v>
      </c>
      <c r="N596" s="43">
        <v>1</v>
      </c>
      <c r="O596" s="12">
        <v>2271</v>
      </c>
      <c r="P596" s="13">
        <v>810</v>
      </c>
      <c r="Q596" s="43">
        <v>21</v>
      </c>
      <c r="R596" s="43">
        <v>0</v>
      </c>
      <c r="S596" s="13">
        <v>432</v>
      </c>
      <c r="T596" s="42" t="s">
        <v>345</v>
      </c>
      <c r="U596" s="2">
        <v>300</v>
      </c>
      <c r="W596"/>
    </row>
    <row r="597" spans="1:24" ht="13.15" customHeight="1" x14ac:dyDescent="0.25">
      <c r="A597" s="2">
        <v>2022</v>
      </c>
      <c r="B597" s="14" t="s">
        <v>371</v>
      </c>
      <c r="C597" s="2" t="s">
        <v>799</v>
      </c>
      <c r="D597" s="2" t="s">
        <v>784</v>
      </c>
      <c r="E597" s="2" t="s">
        <v>19</v>
      </c>
      <c r="F597" s="2" t="s">
        <v>752</v>
      </c>
      <c r="G597" s="9">
        <f>SUMIFS('Raw Data'!G$3:G$641,'Raw Data'!$B$3:$B$641,$B597,'Raw Data'!$D$3:$D$641,$E597)</f>
        <v>0</v>
      </c>
      <c r="H597" s="9">
        <f>SUMIFS('Raw Data'!H$3:H$641,'Raw Data'!$B$3:$B$641,$B597,'Raw Data'!$D$3:$D$641,$E597)</f>
        <v>0</v>
      </c>
      <c r="I597" s="9">
        <f>SUMIFS('Raw Data'!I$3:I$641,'Raw Data'!$B$3:$B$641,$B597,'Raw Data'!$D$3:$D$641,$E597)</f>
        <v>0</v>
      </c>
      <c r="J597" s="10">
        <f t="shared" si="36"/>
        <v>0</v>
      </c>
      <c r="K597" s="11">
        <f t="shared" si="37"/>
        <v>0</v>
      </c>
      <c r="L597" s="10">
        <f t="shared" si="38"/>
        <v>0</v>
      </c>
      <c r="M597" s="11">
        <f t="shared" si="39"/>
        <v>0</v>
      </c>
      <c r="N597" s="43">
        <v>1</v>
      </c>
      <c r="O597" s="12">
        <v>2271</v>
      </c>
      <c r="P597" s="13">
        <v>810</v>
      </c>
      <c r="Q597" s="43">
        <v>21</v>
      </c>
      <c r="R597" s="43">
        <v>0</v>
      </c>
      <c r="S597" s="13">
        <v>432</v>
      </c>
      <c r="T597" s="42" t="s">
        <v>19</v>
      </c>
      <c r="U597" s="2">
        <v>500</v>
      </c>
      <c r="V597"/>
      <c r="W597"/>
    </row>
    <row r="598" spans="1:24" ht="13.15" customHeight="1" x14ac:dyDescent="0.25">
      <c r="A598" s="2">
        <v>2022</v>
      </c>
      <c r="B598" s="44" t="s">
        <v>372</v>
      </c>
      <c r="C598" s="44" t="s">
        <v>799</v>
      </c>
      <c r="D598" s="44" t="s">
        <v>373</v>
      </c>
      <c r="E598" s="44" t="s">
        <v>19</v>
      </c>
      <c r="F598" s="44" t="s">
        <v>20</v>
      </c>
      <c r="G598" s="9">
        <f>SUMIFS('Raw Data'!G$3:G$641,'Raw Data'!$B$3:$B$641,$B598,'Raw Data'!$D$3:$D$641,$E598)</f>
        <v>0</v>
      </c>
      <c r="H598" s="9">
        <f>SUMIFS('Raw Data'!H$3:H$641,'Raw Data'!$B$3:$B$641,$B598,'Raw Data'!$D$3:$D$641,$E598)</f>
        <v>0</v>
      </c>
      <c r="I598" s="9">
        <f>SUMIFS('Raw Data'!I$3:I$641,'Raw Data'!$B$3:$B$641,$B598,'Raw Data'!$D$3:$D$641,$E598)</f>
        <v>0</v>
      </c>
      <c r="J598" s="10">
        <f t="shared" si="36"/>
        <v>0</v>
      </c>
      <c r="K598" s="11">
        <f t="shared" si="37"/>
        <v>0</v>
      </c>
      <c r="L598" s="10">
        <f t="shared" si="38"/>
        <v>0</v>
      </c>
      <c r="M598" s="11">
        <f t="shared" si="39"/>
        <v>0</v>
      </c>
      <c r="N598" s="43">
        <v>1</v>
      </c>
      <c r="O598" s="12">
        <v>2272</v>
      </c>
      <c r="P598" s="13">
        <v>0</v>
      </c>
      <c r="Q598" s="43">
        <v>0</v>
      </c>
      <c r="R598" s="43">
        <v>0</v>
      </c>
      <c r="S598" s="13">
        <v>173</v>
      </c>
      <c r="T598" s="42" t="s">
        <v>19</v>
      </c>
      <c r="U598" s="2">
        <v>500</v>
      </c>
      <c r="W598"/>
    </row>
    <row r="599" spans="1:24" ht="13.15" customHeight="1" x14ac:dyDescent="0.25">
      <c r="A599" s="2">
        <v>2022</v>
      </c>
      <c r="B599" s="14" t="s">
        <v>376</v>
      </c>
      <c r="C599" s="2" t="s">
        <v>799</v>
      </c>
      <c r="D599" s="2" t="s">
        <v>377</v>
      </c>
      <c r="E599" s="2" t="s">
        <v>31</v>
      </c>
      <c r="F599" s="2" t="s">
        <v>32</v>
      </c>
      <c r="G599" s="9">
        <f>SUMIFS('Raw Data'!G$3:G$641,'Raw Data'!$B$3:$B$641,$B599,'Raw Data'!$D$3:$D$641,$E599)</f>
        <v>0</v>
      </c>
      <c r="H599" s="9">
        <f>SUMIFS('Raw Data'!H$3:H$641,'Raw Data'!$B$3:$B$641,$B599,'Raw Data'!$D$3:$D$641,$E599)</f>
        <v>0</v>
      </c>
      <c r="I599" s="9">
        <f>SUMIFS('Raw Data'!I$3:I$641,'Raw Data'!$B$3:$B$641,$B599,'Raw Data'!$D$3:$D$641,$E599)</f>
        <v>0</v>
      </c>
      <c r="J599" s="10">
        <f t="shared" si="36"/>
        <v>0</v>
      </c>
      <c r="K599" s="11">
        <f t="shared" si="37"/>
        <v>0</v>
      </c>
      <c r="L599" s="10">
        <f t="shared" si="38"/>
        <v>0</v>
      </c>
      <c r="M599" s="11">
        <f t="shared" si="39"/>
        <v>0</v>
      </c>
      <c r="N599" s="43">
        <v>1</v>
      </c>
      <c r="O599" s="12">
        <v>2280</v>
      </c>
      <c r="P599" s="13">
        <v>800</v>
      </c>
      <c r="Q599" s="43">
        <v>0</v>
      </c>
      <c r="R599" s="43">
        <v>0</v>
      </c>
      <c r="S599" s="13">
        <v>85</v>
      </c>
      <c r="T599" s="42" t="s">
        <v>31</v>
      </c>
      <c r="U599" s="2">
        <v>300</v>
      </c>
      <c r="W599"/>
    </row>
    <row r="600" spans="1:24" ht="13.15" customHeight="1" x14ac:dyDescent="0.25">
      <c r="A600" s="2">
        <v>2022</v>
      </c>
      <c r="B600" s="44" t="s">
        <v>927</v>
      </c>
      <c r="C600" s="2" t="s">
        <v>799</v>
      </c>
      <c r="D600" s="44" t="s">
        <v>928</v>
      </c>
      <c r="E600" s="44" t="s">
        <v>33</v>
      </c>
      <c r="F600" s="44" t="s">
        <v>34</v>
      </c>
      <c r="G600" s="9">
        <f>SUMIFS('Raw Data'!G$3:G$641,'Raw Data'!$B$3:$B$641,$B600,'Raw Data'!$D$3:$D$641,$E600)</f>
        <v>31000</v>
      </c>
      <c r="H600" s="9">
        <f>SUMIFS('Raw Data'!H$3:H$641,'Raw Data'!$B$3:$B$641,$B600,'Raw Data'!$D$3:$D$641,$E600)</f>
        <v>15510.02</v>
      </c>
      <c r="I600" s="9">
        <f>SUMIFS('Raw Data'!I$3:I$641,'Raw Data'!$B$3:$B$641,$B600,'Raw Data'!$D$3:$D$641,$E600)</f>
        <v>0</v>
      </c>
      <c r="J600" s="10">
        <f t="shared" si="36"/>
        <v>15510.02</v>
      </c>
      <c r="K600" s="11">
        <f t="shared" si="37"/>
        <v>15489.98</v>
      </c>
      <c r="L600" s="10">
        <f t="shared" si="38"/>
        <v>18083.333333333336</v>
      </c>
      <c r="M600" s="11">
        <f t="shared" si="39"/>
        <v>2573.3133333333353</v>
      </c>
      <c r="N600" s="43">
        <v>1</v>
      </c>
      <c r="O600" s="12">
        <v>2290</v>
      </c>
      <c r="P600" s="13">
        <v>800</v>
      </c>
      <c r="Q600" s="43">
        <v>10</v>
      </c>
      <c r="R600" s="43">
        <v>0</v>
      </c>
      <c r="S600" s="13">
        <v>432</v>
      </c>
      <c r="T600" s="42">
        <v>330</v>
      </c>
      <c r="U600" s="2">
        <v>300</v>
      </c>
      <c r="V600" s="15"/>
      <c r="W600"/>
    </row>
    <row r="601" spans="1:24" ht="13.15" customHeight="1" x14ac:dyDescent="0.25">
      <c r="A601" s="2">
        <v>2022</v>
      </c>
      <c r="B601" s="44" t="s">
        <v>927</v>
      </c>
      <c r="C601" s="2" t="s">
        <v>799</v>
      </c>
      <c r="D601" s="44" t="s">
        <v>928</v>
      </c>
      <c r="E601" s="44" t="s">
        <v>169</v>
      </c>
      <c r="F601" s="44" t="s">
        <v>170</v>
      </c>
      <c r="G601" s="9">
        <f>SUMIFS('Raw Data'!G$3:G$641,'Raw Data'!$B$3:$B$641,$B601,'Raw Data'!$D$3:$D$641,$E601)</f>
        <v>500</v>
      </c>
      <c r="H601" s="9">
        <f>SUMIFS('Raw Data'!H$3:H$641,'Raw Data'!$B$3:$B$641,$B601,'Raw Data'!$D$3:$D$641,$E601)</f>
        <v>242.7</v>
      </c>
      <c r="I601" s="9">
        <f>SUMIFS('Raw Data'!I$3:I$641,'Raw Data'!$B$3:$B$641,$B601,'Raw Data'!$D$3:$D$641,$E601)</f>
        <v>0</v>
      </c>
      <c r="J601" s="10">
        <f t="shared" si="36"/>
        <v>242.7</v>
      </c>
      <c r="K601" s="11">
        <f t="shared" si="37"/>
        <v>257.3</v>
      </c>
      <c r="L601" s="10">
        <f t="shared" si="38"/>
        <v>291.66666666666663</v>
      </c>
      <c r="M601" s="11">
        <f t="shared" si="39"/>
        <v>48.96666666666664</v>
      </c>
      <c r="N601" s="46">
        <v>1</v>
      </c>
      <c r="O601" s="2">
        <v>2290</v>
      </c>
      <c r="P601" s="47">
        <v>800</v>
      </c>
      <c r="Q601" s="46">
        <v>10</v>
      </c>
      <c r="R601" s="46">
        <v>0</v>
      </c>
      <c r="S601" s="47">
        <v>432</v>
      </c>
      <c r="T601" s="44" t="s">
        <v>169</v>
      </c>
      <c r="U601" s="2">
        <v>500</v>
      </c>
      <c r="W601"/>
    </row>
    <row r="602" spans="1:24" customFormat="1" ht="13.35" customHeight="1" x14ac:dyDescent="0.25">
      <c r="A602" s="2">
        <v>2022</v>
      </c>
      <c r="B602" s="44" t="s">
        <v>927</v>
      </c>
      <c r="C602" s="2" t="s">
        <v>799</v>
      </c>
      <c r="D602" s="44" t="s">
        <v>928</v>
      </c>
      <c r="E602" s="44" t="s">
        <v>19</v>
      </c>
      <c r="F602" s="44" t="s">
        <v>20</v>
      </c>
      <c r="G602" s="9">
        <f>SUMIFS('Raw Data'!G$3:G$641,'Raw Data'!$B$3:$B$641,$B602,'Raw Data'!$D$3:$D$641,$E602)</f>
        <v>3500</v>
      </c>
      <c r="H602" s="9">
        <f>SUMIFS('Raw Data'!H$3:H$641,'Raw Data'!$B$3:$B$641,$B602,'Raw Data'!$D$3:$D$641,$E602)</f>
        <v>777.37</v>
      </c>
      <c r="I602" s="9">
        <f>SUMIFS('Raw Data'!I$3:I$641,'Raw Data'!$B$3:$B$641,$B602,'Raw Data'!$D$3:$D$641,$E602)</f>
        <v>0</v>
      </c>
      <c r="J602" s="10">
        <f t="shared" si="36"/>
        <v>777.37</v>
      </c>
      <c r="K602" s="11">
        <f t="shared" si="37"/>
        <v>2722.63</v>
      </c>
      <c r="L602" s="10">
        <f t="shared" si="38"/>
        <v>2041.6666666666667</v>
      </c>
      <c r="M602" s="11">
        <f t="shared" si="39"/>
        <v>1264.2966666666666</v>
      </c>
      <c r="N602" s="46">
        <v>1</v>
      </c>
      <c r="O602" s="2">
        <v>2290</v>
      </c>
      <c r="P602" s="47">
        <v>800</v>
      </c>
      <c r="Q602" s="46">
        <v>10</v>
      </c>
      <c r="R602" s="46">
        <v>0</v>
      </c>
      <c r="S602" s="47">
        <v>432</v>
      </c>
      <c r="T602" s="44" t="s">
        <v>19</v>
      </c>
      <c r="U602" s="2">
        <v>500</v>
      </c>
      <c r="V602" s="6"/>
      <c r="X602" s="6"/>
    </row>
    <row r="603" spans="1:24" customFormat="1" ht="13.35" customHeight="1" x14ac:dyDescent="0.25">
      <c r="A603" s="2">
        <v>2022</v>
      </c>
      <c r="B603" s="44" t="s">
        <v>927</v>
      </c>
      <c r="C603" s="2" t="s">
        <v>799</v>
      </c>
      <c r="D603" s="44" t="s">
        <v>928</v>
      </c>
      <c r="E603" s="44" t="s">
        <v>13</v>
      </c>
      <c r="F603" s="44" t="s">
        <v>14</v>
      </c>
      <c r="G603" s="9">
        <f>SUMIFS('Raw Data'!G$3:G$641,'Raw Data'!$B$3:$B$641,$B603,'Raw Data'!$D$3:$D$641,$E603)</f>
        <v>9584.5400000000009</v>
      </c>
      <c r="H603" s="9">
        <f>SUMIFS('Raw Data'!H$3:H$641,'Raw Data'!$B$3:$B$641,$B603,'Raw Data'!$D$3:$D$641,$E603)</f>
        <v>2768.03</v>
      </c>
      <c r="I603" s="9">
        <f>SUMIFS('Raw Data'!I$3:I$641,'Raw Data'!$B$3:$B$641,$B603,'Raw Data'!$D$3:$D$641,$E603)</f>
        <v>0</v>
      </c>
      <c r="J603" s="10">
        <f t="shared" si="36"/>
        <v>2768.03</v>
      </c>
      <c r="K603" s="11">
        <f t="shared" si="37"/>
        <v>6816.51</v>
      </c>
      <c r="L603" s="10">
        <f t="shared" si="38"/>
        <v>5590.9816666666666</v>
      </c>
      <c r="M603" s="11">
        <f t="shared" si="39"/>
        <v>2822.9516666666664</v>
      </c>
      <c r="N603" s="43">
        <v>1</v>
      </c>
      <c r="O603" s="12">
        <v>2290</v>
      </c>
      <c r="P603" s="13">
        <v>800</v>
      </c>
      <c r="Q603" s="43">
        <v>10</v>
      </c>
      <c r="R603" s="43">
        <v>0</v>
      </c>
      <c r="S603" s="13">
        <v>432</v>
      </c>
      <c r="T603" s="44" t="s">
        <v>13</v>
      </c>
      <c r="U603" s="2">
        <v>600</v>
      </c>
      <c r="X603" s="6"/>
    </row>
    <row r="604" spans="1:24" ht="13.15" customHeight="1" x14ac:dyDescent="0.25">
      <c r="A604" s="2">
        <v>2022</v>
      </c>
      <c r="B604" s="44" t="s">
        <v>931</v>
      </c>
      <c r="C604" s="2" t="s">
        <v>799</v>
      </c>
      <c r="D604" s="44" t="s">
        <v>930</v>
      </c>
      <c r="E604" s="44" t="s">
        <v>169</v>
      </c>
      <c r="F604" s="44" t="s">
        <v>170</v>
      </c>
      <c r="G604" s="9">
        <f>SUMIFS('Raw Data'!G$3:G$641,'Raw Data'!$B$3:$B$641,$B604,'Raw Data'!$D$3:$D$641,$E604)</f>
        <v>0</v>
      </c>
      <c r="H604" s="9">
        <f>SUMIFS('Raw Data'!H$3:H$641,'Raw Data'!$B$3:$B$641,$B604,'Raw Data'!$D$3:$D$641,$E604)</f>
        <v>0</v>
      </c>
      <c r="I604" s="9">
        <f>SUMIFS('Raw Data'!I$3:I$641,'Raw Data'!$B$3:$B$641,$B604,'Raw Data'!$D$3:$D$641,$E604)</f>
        <v>0</v>
      </c>
      <c r="J604" s="10">
        <f t="shared" si="36"/>
        <v>0</v>
      </c>
      <c r="K604" s="11">
        <f t="shared" si="37"/>
        <v>0</v>
      </c>
      <c r="L604" s="10">
        <f t="shared" si="38"/>
        <v>0</v>
      </c>
      <c r="M604" s="11">
        <f t="shared" si="39"/>
        <v>0</v>
      </c>
      <c r="N604" s="46">
        <v>1</v>
      </c>
      <c r="O604" s="2">
        <v>2290</v>
      </c>
      <c r="P604" s="47">
        <v>800</v>
      </c>
      <c r="Q604" s="46">
        <v>21</v>
      </c>
      <c r="R604" s="46">
        <v>0</v>
      </c>
      <c r="S604" s="47">
        <v>432</v>
      </c>
      <c r="T604" s="44" t="s">
        <v>169</v>
      </c>
      <c r="U604" s="2">
        <v>500</v>
      </c>
      <c r="W604"/>
    </row>
    <row r="605" spans="1:24" s="16" customFormat="1" ht="13.15" customHeight="1" x14ac:dyDescent="0.25">
      <c r="A605" s="2">
        <v>2022</v>
      </c>
      <c r="B605" s="44" t="s">
        <v>931</v>
      </c>
      <c r="C605" s="2" t="s">
        <v>799</v>
      </c>
      <c r="D605" s="44" t="s">
        <v>930</v>
      </c>
      <c r="E605" s="44" t="s">
        <v>19</v>
      </c>
      <c r="F605" s="44" t="s">
        <v>20</v>
      </c>
      <c r="G605" s="9">
        <f>SUMIFS('Raw Data'!G$3:G$641,'Raw Data'!$B$3:$B$641,$B605,'Raw Data'!$D$3:$D$641,$E605)</f>
        <v>0</v>
      </c>
      <c r="H605" s="9">
        <f>SUMIFS('Raw Data'!H$3:H$641,'Raw Data'!$B$3:$B$641,$B605,'Raw Data'!$D$3:$D$641,$E605)</f>
        <v>0</v>
      </c>
      <c r="I605" s="9">
        <f>SUMIFS('Raw Data'!I$3:I$641,'Raw Data'!$B$3:$B$641,$B605,'Raw Data'!$D$3:$D$641,$E605)</f>
        <v>0</v>
      </c>
      <c r="J605" s="10">
        <f t="shared" si="36"/>
        <v>0</v>
      </c>
      <c r="K605" s="11">
        <f t="shared" si="37"/>
        <v>0</v>
      </c>
      <c r="L605" s="10">
        <f t="shared" si="38"/>
        <v>0</v>
      </c>
      <c r="M605" s="11">
        <f t="shared" si="39"/>
        <v>0</v>
      </c>
      <c r="N605" s="46">
        <v>1</v>
      </c>
      <c r="O605" s="2">
        <v>2290</v>
      </c>
      <c r="P605" s="47">
        <v>800</v>
      </c>
      <c r="Q605" s="46">
        <v>21</v>
      </c>
      <c r="R605" s="46">
        <v>0</v>
      </c>
      <c r="S605" s="47">
        <v>432</v>
      </c>
      <c r="T605" s="44" t="s">
        <v>19</v>
      </c>
      <c r="U605" s="2">
        <v>500</v>
      </c>
      <c r="V605" s="6"/>
      <c r="W605"/>
      <c r="X605" s="6"/>
    </row>
    <row r="606" spans="1:24" s="16" customFormat="1" ht="13.15" customHeight="1" x14ac:dyDescent="0.25">
      <c r="A606" s="2">
        <v>2022</v>
      </c>
      <c r="B606" s="44" t="s">
        <v>929</v>
      </c>
      <c r="C606" s="2" t="s">
        <v>799</v>
      </c>
      <c r="D606" s="44" t="s">
        <v>930</v>
      </c>
      <c r="E606" s="44" t="s">
        <v>33</v>
      </c>
      <c r="F606" s="44" t="s">
        <v>34</v>
      </c>
      <c r="G606" s="9">
        <f>SUMIFS('Raw Data'!G$3:G$641,'Raw Data'!$B$3:$B$641,$B606,'Raw Data'!$D$3:$D$641,$E606)</f>
        <v>5010</v>
      </c>
      <c r="H606" s="9">
        <f>SUMIFS('Raw Data'!H$3:H$641,'Raw Data'!$B$3:$B$641,$B606,'Raw Data'!$D$3:$D$641,$E606)</f>
        <v>10838.02</v>
      </c>
      <c r="I606" s="9">
        <f>SUMIFS('Raw Data'!I$3:I$641,'Raw Data'!$B$3:$B$641,$B606,'Raw Data'!$D$3:$D$641,$E606)</f>
        <v>0</v>
      </c>
      <c r="J606" s="10">
        <f t="shared" si="36"/>
        <v>10838.02</v>
      </c>
      <c r="K606" s="11">
        <f t="shared" si="37"/>
        <v>-5828.02</v>
      </c>
      <c r="L606" s="10">
        <f t="shared" si="38"/>
        <v>2922.5</v>
      </c>
      <c r="M606" s="11">
        <f t="shared" si="39"/>
        <v>-7915.52</v>
      </c>
      <c r="N606" s="43">
        <v>1</v>
      </c>
      <c r="O606" s="12">
        <v>2290</v>
      </c>
      <c r="P606" s="13">
        <v>810</v>
      </c>
      <c r="Q606" s="43">
        <v>21</v>
      </c>
      <c r="R606" s="43">
        <v>0</v>
      </c>
      <c r="S606" s="13">
        <v>432</v>
      </c>
      <c r="T606" s="42">
        <v>330</v>
      </c>
      <c r="U606" s="2">
        <v>300</v>
      </c>
      <c r="V606"/>
      <c r="W606"/>
      <c r="X606" s="6"/>
    </row>
    <row r="607" spans="1:24" s="16" customFormat="1" ht="13.15" customHeight="1" x14ac:dyDescent="0.25">
      <c r="A607" s="2">
        <v>2022</v>
      </c>
      <c r="B607" s="44" t="s">
        <v>929</v>
      </c>
      <c r="C607" s="2" t="s">
        <v>799</v>
      </c>
      <c r="D607" s="44" t="s">
        <v>930</v>
      </c>
      <c r="E607" s="44" t="s">
        <v>169</v>
      </c>
      <c r="F607" s="44" t="s">
        <v>170</v>
      </c>
      <c r="G607" s="9">
        <f>SUMIFS('Raw Data'!G$3:G$641,'Raw Data'!$B$3:$B$641,$B607,'Raw Data'!$D$3:$D$641,$E607)</f>
        <v>120</v>
      </c>
      <c r="H607" s="9">
        <f>SUMIFS('Raw Data'!H$3:H$641,'Raw Data'!$B$3:$B$641,$B607,'Raw Data'!$D$3:$D$641,$E607)</f>
        <v>103.18</v>
      </c>
      <c r="I607" s="9">
        <f>SUMIFS('Raw Data'!I$3:I$641,'Raw Data'!$B$3:$B$641,$B607,'Raw Data'!$D$3:$D$641,$E607)</f>
        <v>0</v>
      </c>
      <c r="J607" s="10">
        <f t="shared" si="36"/>
        <v>103.18</v>
      </c>
      <c r="K607" s="11">
        <f t="shared" si="37"/>
        <v>16.819999999999993</v>
      </c>
      <c r="L607" s="10">
        <f t="shared" si="38"/>
        <v>70</v>
      </c>
      <c r="M607" s="11">
        <f t="shared" si="39"/>
        <v>-33.180000000000007</v>
      </c>
      <c r="N607" s="46">
        <v>1</v>
      </c>
      <c r="O607" s="2">
        <v>2290</v>
      </c>
      <c r="P607" s="47">
        <v>810</v>
      </c>
      <c r="Q607" s="46">
        <v>21</v>
      </c>
      <c r="R607" s="46">
        <v>0</v>
      </c>
      <c r="S607" s="47">
        <v>432</v>
      </c>
      <c r="T607" s="44" t="s">
        <v>169</v>
      </c>
      <c r="U607" s="2">
        <v>500</v>
      </c>
      <c r="V607" s="6"/>
      <c r="W607"/>
      <c r="X607" s="6"/>
    </row>
    <row r="608" spans="1:24" s="16" customFormat="1" ht="13.15" customHeight="1" x14ac:dyDescent="0.25">
      <c r="A608" s="2">
        <v>2022</v>
      </c>
      <c r="B608" s="44" t="s">
        <v>929</v>
      </c>
      <c r="C608" s="2" t="s">
        <v>799</v>
      </c>
      <c r="D608" s="44" t="s">
        <v>930</v>
      </c>
      <c r="E608" s="44" t="s">
        <v>19</v>
      </c>
      <c r="F608" s="44" t="s">
        <v>20</v>
      </c>
      <c r="G608" s="9">
        <f>SUMIFS('Raw Data'!G$3:G$641,'Raw Data'!$B$3:$B$641,$B608,'Raw Data'!$D$3:$D$641,$E608)</f>
        <v>870</v>
      </c>
      <c r="H608" s="9">
        <f>SUMIFS('Raw Data'!H$3:H$641,'Raw Data'!$B$3:$B$641,$B608,'Raw Data'!$D$3:$D$641,$E608)</f>
        <v>489.72</v>
      </c>
      <c r="I608" s="9">
        <f>SUMIFS('Raw Data'!I$3:I$641,'Raw Data'!$B$3:$B$641,$B608,'Raw Data'!$D$3:$D$641,$E608)</f>
        <v>0</v>
      </c>
      <c r="J608" s="10">
        <f t="shared" si="36"/>
        <v>489.72</v>
      </c>
      <c r="K608" s="11">
        <f t="shared" si="37"/>
        <v>380.28</v>
      </c>
      <c r="L608" s="10">
        <f t="shared" si="38"/>
        <v>507.5</v>
      </c>
      <c r="M608" s="11">
        <f t="shared" si="39"/>
        <v>17.779999999999973</v>
      </c>
      <c r="N608" s="46">
        <v>1</v>
      </c>
      <c r="O608" s="2">
        <v>2290</v>
      </c>
      <c r="P608" s="47">
        <v>810</v>
      </c>
      <c r="Q608" s="46">
        <v>21</v>
      </c>
      <c r="R608" s="46">
        <v>0</v>
      </c>
      <c r="S608" s="47">
        <v>432</v>
      </c>
      <c r="T608" s="44" t="s">
        <v>19</v>
      </c>
      <c r="U608" s="2">
        <v>500</v>
      </c>
      <c r="V608" s="6"/>
      <c r="W608"/>
      <c r="X608" s="6"/>
    </row>
    <row r="609" spans="1:24" s="16" customFormat="1" ht="13.15" customHeight="1" x14ac:dyDescent="0.25">
      <c r="A609" s="2">
        <v>2022</v>
      </c>
      <c r="B609" s="44" t="s">
        <v>929</v>
      </c>
      <c r="C609" s="2" t="s">
        <v>799</v>
      </c>
      <c r="D609" s="44" t="s">
        <v>930</v>
      </c>
      <c r="E609" s="44" t="s">
        <v>13</v>
      </c>
      <c r="F609" s="44" t="s">
        <v>14</v>
      </c>
      <c r="G609" s="9">
        <f>SUMIFS('Raw Data'!G$3:G$641,'Raw Data'!$B$3:$B$641,$B609,'Raw Data'!$D$3:$D$641,$E609)</f>
        <v>600</v>
      </c>
      <c r="H609" s="9">
        <f>SUMIFS('Raw Data'!H$3:H$641,'Raw Data'!$B$3:$B$641,$B609,'Raw Data'!$D$3:$D$641,$E609)</f>
        <v>907.01</v>
      </c>
      <c r="I609" s="9">
        <f>SUMIFS('Raw Data'!I$3:I$641,'Raw Data'!$B$3:$B$641,$B609,'Raw Data'!$D$3:$D$641,$E609)</f>
        <v>0</v>
      </c>
      <c r="J609" s="10">
        <f t="shared" si="36"/>
        <v>907.01</v>
      </c>
      <c r="K609" s="11">
        <f t="shared" si="37"/>
        <v>-307.01</v>
      </c>
      <c r="L609" s="10">
        <f t="shared" si="38"/>
        <v>350</v>
      </c>
      <c r="M609" s="11">
        <f t="shared" si="39"/>
        <v>-557.01</v>
      </c>
      <c r="N609" s="43">
        <v>1</v>
      </c>
      <c r="O609" s="12">
        <v>2290</v>
      </c>
      <c r="P609" s="13">
        <v>810</v>
      </c>
      <c r="Q609" s="43">
        <v>21</v>
      </c>
      <c r="R609" s="43">
        <v>0</v>
      </c>
      <c r="S609" s="13">
        <v>432</v>
      </c>
      <c r="T609" s="44" t="s">
        <v>13</v>
      </c>
      <c r="U609" s="2">
        <v>600</v>
      </c>
      <c r="V609"/>
      <c r="W609"/>
      <c r="X609" s="6"/>
    </row>
    <row r="610" spans="1:24" s="16" customFormat="1" ht="13.15" customHeight="1" x14ac:dyDescent="0.25">
      <c r="A610" s="2">
        <v>2022</v>
      </c>
      <c r="B610" s="44" t="s">
        <v>1005</v>
      </c>
      <c r="C610" s="44" t="s">
        <v>799</v>
      </c>
      <c r="D610" s="44" t="s">
        <v>1006</v>
      </c>
      <c r="E610" s="44" t="s">
        <v>31</v>
      </c>
      <c r="F610" s="44" t="s">
        <v>32</v>
      </c>
      <c r="G610" s="9">
        <f>SUMIFS('Raw Data'!G$3:G$641,'Raw Data'!$B$3:$B$641,$B610,'Raw Data'!$D$3:$D$641,$E610)</f>
        <v>0</v>
      </c>
      <c r="H610" s="9">
        <f>SUMIFS('Raw Data'!H$3:H$641,'Raw Data'!$B$3:$B$641,$B610,'Raw Data'!$D$3:$D$641,$E610)</f>
        <v>2268.35</v>
      </c>
      <c r="I610" s="9">
        <f>SUMIFS('Raw Data'!I$3:I$641,'Raw Data'!$B$3:$B$641,$B610,'Raw Data'!$D$3:$D$641,$E610)</f>
        <v>0</v>
      </c>
      <c r="J610" s="10">
        <f t="shared" si="36"/>
        <v>2268.35</v>
      </c>
      <c r="K610" s="11">
        <f t="shared" si="37"/>
        <v>-2268.35</v>
      </c>
      <c r="L610" s="10">
        <f t="shared" si="38"/>
        <v>0</v>
      </c>
      <c r="M610" s="11">
        <f t="shared" si="39"/>
        <v>-2268.35</v>
      </c>
      <c r="N610" s="46">
        <v>1</v>
      </c>
      <c r="O610" s="2">
        <v>2290</v>
      </c>
      <c r="P610" s="47">
        <v>989</v>
      </c>
      <c r="Q610" s="46">
        <v>0</v>
      </c>
      <c r="R610" s="46">
        <v>0</v>
      </c>
      <c r="S610" s="47">
        <v>64</v>
      </c>
      <c r="T610" s="44">
        <v>329</v>
      </c>
      <c r="U610" s="2">
        <v>300</v>
      </c>
      <c r="V610" s="15"/>
      <c r="W610"/>
      <c r="X610" s="6"/>
    </row>
    <row r="611" spans="1:24" s="16" customFormat="1" ht="13.15" customHeight="1" x14ac:dyDescent="0.25">
      <c r="A611" s="2">
        <v>2022</v>
      </c>
      <c r="B611" s="42" t="s">
        <v>1034</v>
      </c>
      <c r="C611" s="2" t="s">
        <v>799</v>
      </c>
      <c r="D611" s="42" t="s">
        <v>1035</v>
      </c>
      <c r="E611" s="42" t="s">
        <v>169</v>
      </c>
      <c r="F611" s="42" t="s">
        <v>170</v>
      </c>
      <c r="G611" s="9">
        <f>SUMIFS('Raw Data'!G$3:G$641,'Raw Data'!$B$3:$B$641,$B611,'Raw Data'!$D$3:$D$641,$E611)</f>
        <v>0</v>
      </c>
      <c r="H611" s="9">
        <f>SUMIFS('Raw Data'!H$3:H$641,'Raw Data'!$B$3:$B$641,$B611,'Raw Data'!$D$3:$D$641,$E611)</f>
        <v>19.98</v>
      </c>
      <c r="I611" s="9">
        <f>SUMIFS('Raw Data'!I$3:I$641,'Raw Data'!$B$3:$B$641,$B611,'Raw Data'!$D$3:$D$641,$E611)</f>
        <v>0</v>
      </c>
      <c r="J611" s="10">
        <f t="shared" si="36"/>
        <v>19.98</v>
      </c>
      <c r="K611" s="11">
        <f t="shared" si="37"/>
        <v>-19.98</v>
      </c>
      <c r="L611" s="10">
        <f t="shared" si="38"/>
        <v>0</v>
      </c>
      <c r="M611" s="11">
        <f t="shared" si="39"/>
        <v>-19.98</v>
      </c>
      <c r="N611" s="43">
        <v>1</v>
      </c>
      <c r="O611" s="12">
        <v>2290</v>
      </c>
      <c r="P611" s="13">
        <v>996</v>
      </c>
      <c r="Q611" s="43">
        <v>21</v>
      </c>
      <c r="R611" s="43">
        <v>0</v>
      </c>
      <c r="S611" s="13">
        <v>71</v>
      </c>
      <c r="T611" s="42">
        <v>530</v>
      </c>
      <c r="U611" s="2">
        <v>500</v>
      </c>
      <c r="V611" s="6"/>
      <c r="W611"/>
      <c r="X611" s="6"/>
    </row>
    <row r="612" spans="1:24" s="16" customFormat="1" ht="13.15" customHeight="1" x14ac:dyDescent="0.25">
      <c r="A612" s="2">
        <v>2022</v>
      </c>
      <c r="B612" s="14" t="s">
        <v>392</v>
      </c>
      <c r="C612" s="2" t="s">
        <v>799</v>
      </c>
      <c r="D612" s="2" t="s">
        <v>393</v>
      </c>
      <c r="E612" s="2" t="s">
        <v>33</v>
      </c>
      <c r="F612" s="2" t="s">
        <v>34</v>
      </c>
      <c r="G612" s="9">
        <f>SUMIFS('Raw Data'!G$3:G$641,'Raw Data'!$B$3:$B$641,$B612,'Raw Data'!$D$3:$D$641,$E612)</f>
        <v>0</v>
      </c>
      <c r="H612" s="9">
        <f>SUMIFS('Raw Data'!H$3:H$641,'Raw Data'!$B$3:$B$641,$B612,'Raw Data'!$D$3:$D$641,$E612)</f>
        <v>0</v>
      </c>
      <c r="I612" s="9">
        <f>SUMIFS('Raw Data'!I$3:I$641,'Raw Data'!$B$3:$B$641,$B612,'Raw Data'!$D$3:$D$641,$E612)</f>
        <v>0</v>
      </c>
      <c r="J612" s="10">
        <f t="shared" si="36"/>
        <v>0</v>
      </c>
      <c r="K612" s="11">
        <f t="shared" si="37"/>
        <v>0</v>
      </c>
      <c r="L612" s="10">
        <f t="shared" si="38"/>
        <v>0</v>
      </c>
      <c r="M612" s="11">
        <f t="shared" si="39"/>
        <v>0</v>
      </c>
      <c r="N612" s="43">
        <v>1</v>
      </c>
      <c r="O612" s="12">
        <v>2310</v>
      </c>
      <c r="P612" s="13">
        <v>800</v>
      </c>
      <c r="Q612" s="43">
        <v>0</v>
      </c>
      <c r="R612" s="43">
        <v>0</v>
      </c>
      <c r="S612" s="13">
        <v>85</v>
      </c>
      <c r="T612" s="42" t="s">
        <v>33</v>
      </c>
      <c r="U612" s="2">
        <v>300</v>
      </c>
      <c r="V612" s="6"/>
      <c r="W612"/>
      <c r="X612" s="6"/>
    </row>
    <row r="613" spans="1:24" s="16" customFormat="1" ht="13.15" customHeight="1" x14ac:dyDescent="0.25">
      <c r="A613" s="2">
        <v>2022</v>
      </c>
      <c r="B613" s="14" t="s">
        <v>414</v>
      </c>
      <c r="C613" s="2" t="s">
        <v>799</v>
      </c>
      <c r="D613" s="2" t="s">
        <v>415</v>
      </c>
      <c r="E613" s="2" t="s">
        <v>53</v>
      </c>
      <c r="F613" s="2" t="s">
        <v>54</v>
      </c>
      <c r="G613" s="9">
        <f>SUMIFS('Raw Data'!G$3:G$641,'Raw Data'!$B$3:$B$641,$B613,'Raw Data'!$D$3:$D$641,$E613)</f>
        <v>20000</v>
      </c>
      <c r="H613" s="9">
        <f>SUMIFS('Raw Data'!H$3:H$641,'Raw Data'!$B$3:$B$641,$B613,'Raw Data'!$D$3:$D$641,$E613)</f>
        <v>7140</v>
      </c>
      <c r="I613" s="9">
        <f>SUMIFS('Raw Data'!I$3:I$641,'Raw Data'!$B$3:$B$641,$B613,'Raw Data'!$D$3:$D$641,$E613)</f>
        <v>0</v>
      </c>
      <c r="J613" s="10">
        <f t="shared" si="36"/>
        <v>7140</v>
      </c>
      <c r="K613" s="11">
        <f t="shared" si="37"/>
        <v>12860</v>
      </c>
      <c r="L613" s="10">
        <f t="shared" si="38"/>
        <v>11666.666666666668</v>
      </c>
      <c r="M613" s="11">
        <f t="shared" si="39"/>
        <v>4526.6666666666679</v>
      </c>
      <c r="N613" s="43">
        <v>1</v>
      </c>
      <c r="O613" s="12">
        <v>2380</v>
      </c>
      <c r="P613" s="13">
        <v>0</v>
      </c>
      <c r="Q613" s="43">
        <v>0</v>
      </c>
      <c r="R613" s="43">
        <v>0</v>
      </c>
      <c r="S613" s="13">
        <v>0</v>
      </c>
      <c r="T613" s="42" t="s">
        <v>53</v>
      </c>
      <c r="U613" s="2">
        <v>800</v>
      </c>
      <c r="V613" s="69"/>
      <c r="W613"/>
      <c r="X613" s="6"/>
    </row>
    <row r="614" spans="1:24" customFormat="1" ht="13.35" customHeight="1" x14ac:dyDescent="0.25">
      <c r="A614" s="2">
        <v>2022</v>
      </c>
      <c r="B614" s="44" t="s">
        <v>1007</v>
      </c>
      <c r="C614" s="44" t="s">
        <v>799</v>
      </c>
      <c r="D614" s="44" t="s">
        <v>1008</v>
      </c>
      <c r="E614" s="44" t="s">
        <v>13</v>
      </c>
      <c r="F614" s="44" t="s">
        <v>14</v>
      </c>
      <c r="G614" s="9">
        <f>SUMIFS('Raw Data'!G$3:G$641,'Raw Data'!$B$3:$B$641,$B614,'Raw Data'!$D$3:$D$641,$E614)</f>
        <v>0</v>
      </c>
      <c r="H614" s="9">
        <f>SUMIFS('Raw Data'!H$3:H$641,'Raw Data'!$B$3:$B$641,$B614,'Raw Data'!$D$3:$D$641,$E614)</f>
        <v>737.47</v>
      </c>
      <c r="I614" s="9">
        <f>SUMIFS('Raw Data'!I$3:I$641,'Raw Data'!$B$3:$B$641,$B614,'Raw Data'!$D$3:$D$641,$E614)</f>
        <v>0</v>
      </c>
      <c r="J614" s="10">
        <f t="shared" si="36"/>
        <v>737.47</v>
      </c>
      <c r="K614" s="11">
        <f t="shared" si="37"/>
        <v>-737.47</v>
      </c>
      <c r="L614" s="10">
        <f t="shared" si="38"/>
        <v>0</v>
      </c>
      <c r="M614" s="11">
        <f t="shared" si="39"/>
        <v>-737.47</v>
      </c>
      <c r="N614" s="46">
        <v>1</v>
      </c>
      <c r="O614" s="2">
        <v>2380</v>
      </c>
      <c r="P614" s="47">
        <v>0</v>
      </c>
      <c r="Q614" s="46">
        <v>0</v>
      </c>
      <c r="R614" s="46">
        <v>51</v>
      </c>
      <c r="S614" s="47">
        <v>564</v>
      </c>
      <c r="T614" s="44" t="s">
        <v>13</v>
      </c>
      <c r="U614" s="44">
        <v>600</v>
      </c>
      <c r="V614" s="6"/>
      <c r="X614" s="6"/>
    </row>
    <row r="615" spans="1:24" s="16" customFormat="1" ht="13.15" customHeight="1" x14ac:dyDescent="0.25">
      <c r="A615" s="2">
        <v>2022</v>
      </c>
      <c r="B615" s="44" t="s">
        <v>1009</v>
      </c>
      <c r="C615" s="2" t="s">
        <v>799</v>
      </c>
      <c r="D615" s="44" t="s">
        <v>1010</v>
      </c>
      <c r="E615" s="44" t="s">
        <v>19</v>
      </c>
      <c r="F615" s="44" t="s">
        <v>20</v>
      </c>
      <c r="G615" s="9">
        <f>SUMIFS('Raw Data'!G$3:G$641,'Raw Data'!$B$3:$B$641,$B615,'Raw Data'!$D$3:$D$641,$E615)</f>
        <v>0</v>
      </c>
      <c r="H615" s="9">
        <f>SUMIFS('Raw Data'!H$3:H$641,'Raw Data'!$B$3:$B$641,$B615,'Raw Data'!$D$3:$D$641,$E615)</f>
        <v>47.71</v>
      </c>
      <c r="I615" s="9">
        <f>SUMIFS('Raw Data'!I$3:I$641,'Raw Data'!$B$3:$B$641,$B615,'Raw Data'!$D$3:$D$641,$E615)</f>
        <v>0</v>
      </c>
      <c r="J615" s="10">
        <f t="shared" si="36"/>
        <v>47.71</v>
      </c>
      <c r="K615" s="11">
        <f t="shared" si="37"/>
        <v>-47.71</v>
      </c>
      <c r="L615" s="10">
        <f t="shared" si="38"/>
        <v>0</v>
      </c>
      <c r="M615" s="11">
        <f t="shared" si="39"/>
        <v>-47.71</v>
      </c>
      <c r="N615" s="43">
        <v>1</v>
      </c>
      <c r="O615" s="12">
        <v>2380</v>
      </c>
      <c r="P615" s="13">
        <v>0</v>
      </c>
      <c r="Q615" s="43">
        <v>0</v>
      </c>
      <c r="R615" s="43">
        <v>52</v>
      </c>
      <c r="S615" s="13">
        <v>564</v>
      </c>
      <c r="T615" s="44">
        <v>580</v>
      </c>
      <c r="U615" s="2">
        <v>500</v>
      </c>
      <c r="V615" s="6"/>
      <c r="W615"/>
      <c r="X615" s="6"/>
    </row>
    <row r="616" spans="1:24" s="16" customFormat="1" ht="13.15" customHeight="1" x14ac:dyDescent="0.25">
      <c r="A616" s="2">
        <v>2022</v>
      </c>
      <c r="B616" s="14" t="s">
        <v>416</v>
      </c>
      <c r="C616" s="2" t="s">
        <v>799</v>
      </c>
      <c r="D616" s="2" t="s">
        <v>417</v>
      </c>
      <c r="E616" s="2" t="s">
        <v>19</v>
      </c>
      <c r="F616" s="2" t="s">
        <v>752</v>
      </c>
      <c r="G616" s="9">
        <f>SUMIFS('Raw Data'!G$3:G$641,'Raw Data'!$B$3:$B$641,$B616,'Raw Data'!$D$3:$D$641,$E616)</f>
        <v>4218.16</v>
      </c>
      <c r="H616" s="9">
        <f>SUMIFS('Raw Data'!H$3:H$641,'Raw Data'!$B$3:$B$641,$B616,'Raw Data'!$D$3:$D$641,$E616)</f>
        <v>42.67</v>
      </c>
      <c r="I616" s="9">
        <f>SUMIFS('Raw Data'!I$3:I$641,'Raw Data'!$B$3:$B$641,$B616,'Raw Data'!$D$3:$D$641,$E616)</f>
        <v>0</v>
      </c>
      <c r="J616" s="10">
        <f t="shared" si="36"/>
        <v>42.67</v>
      </c>
      <c r="K616" s="11">
        <f t="shared" si="37"/>
        <v>4175.49</v>
      </c>
      <c r="L616" s="10">
        <f t="shared" si="38"/>
        <v>2460.5933333333332</v>
      </c>
      <c r="M616" s="11">
        <f t="shared" si="39"/>
        <v>2417.9233333333332</v>
      </c>
      <c r="N616" s="43">
        <v>1</v>
      </c>
      <c r="O616" s="12">
        <v>2380</v>
      </c>
      <c r="P616" s="13">
        <v>0</v>
      </c>
      <c r="Q616" s="43">
        <v>11</v>
      </c>
      <c r="R616" s="43">
        <v>0</v>
      </c>
      <c r="S616" s="13">
        <v>0</v>
      </c>
      <c r="T616" s="42" t="s">
        <v>19</v>
      </c>
      <c r="U616" s="2">
        <v>500</v>
      </c>
      <c r="V616" s="69"/>
      <c r="W616"/>
      <c r="X616" s="6"/>
    </row>
    <row r="617" spans="1:24" customFormat="1" ht="13.35" customHeight="1" x14ac:dyDescent="0.25">
      <c r="A617" s="2">
        <v>2022</v>
      </c>
      <c r="B617" s="14" t="s">
        <v>419</v>
      </c>
      <c r="C617" s="2" t="s">
        <v>799</v>
      </c>
      <c r="D617" s="2" t="s">
        <v>420</v>
      </c>
      <c r="E617" s="2" t="s">
        <v>169</v>
      </c>
      <c r="F617" s="2" t="s">
        <v>170</v>
      </c>
      <c r="G617" s="9">
        <f>SUMIFS('Raw Data'!G$3:G$641,'Raw Data'!$B$3:$B$641,$B617,'Raw Data'!$D$3:$D$641,$E617)</f>
        <v>1500</v>
      </c>
      <c r="H617" s="9">
        <f>SUMIFS('Raw Data'!H$3:H$641,'Raw Data'!$B$3:$B$641,$B617,'Raw Data'!$D$3:$D$641,$E617)</f>
        <v>362.55</v>
      </c>
      <c r="I617" s="9">
        <f>SUMIFS('Raw Data'!I$3:I$641,'Raw Data'!$B$3:$B$641,$B617,'Raw Data'!$D$3:$D$641,$E617)</f>
        <v>0</v>
      </c>
      <c r="J617" s="10">
        <f t="shared" si="36"/>
        <v>362.55</v>
      </c>
      <c r="K617" s="11">
        <f t="shared" si="37"/>
        <v>1137.45</v>
      </c>
      <c r="L617" s="10">
        <f t="shared" si="38"/>
        <v>875</v>
      </c>
      <c r="M617" s="11">
        <f t="shared" si="39"/>
        <v>512.45000000000005</v>
      </c>
      <c r="N617" s="43">
        <v>1</v>
      </c>
      <c r="O617" s="12">
        <v>2380</v>
      </c>
      <c r="P617" s="13">
        <v>0</v>
      </c>
      <c r="Q617" s="43">
        <v>11</v>
      </c>
      <c r="R617" s="43">
        <v>10</v>
      </c>
      <c r="S617" s="13">
        <v>0</v>
      </c>
      <c r="T617" s="42" t="s">
        <v>169</v>
      </c>
      <c r="U617" s="2">
        <v>500</v>
      </c>
      <c r="X617" s="6"/>
    </row>
    <row r="618" spans="1:24" customFormat="1" ht="13.35" customHeight="1" x14ac:dyDescent="0.25">
      <c r="A618" s="2">
        <v>2022</v>
      </c>
      <c r="B618" s="14" t="s">
        <v>419</v>
      </c>
      <c r="C618" s="2" t="s">
        <v>799</v>
      </c>
      <c r="D618" s="2" t="s">
        <v>420</v>
      </c>
      <c r="E618" s="2" t="s">
        <v>13</v>
      </c>
      <c r="F618" s="2" t="s">
        <v>14</v>
      </c>
      <c r="G618" s="9">
        <f>SUMIFS('Raw Data'!G$3:G$641,'Raw Data'!$B$3:$B$641,$B618,'Raw Data'!$D$3:$D$641,$E618)</f>
        <v>550</v>
      </c>
      <c r="H618" s="9">
        <f>SUMIFS('Raw Data'!H$3:H$641,'Raw Data'!$B$3:$B$641,$B618,'Raw Data'!$D$3:$D$641,$E618)</f>
        <v>169.89</v>
      </c>
      <c r="I618" s="9">
        <f>SUMIFS('Raw Data'!I$3:I$641,'Raw Data'!$B$3:$B$641,$B618,'Raw Data'!$D$3:$D$641,$E618)</f>
        <v>0</v>
      </c>
      <c r="J618" s="10">
        <f t="shared" si="36"/>
        <v>169.89</v>
      </c>
      <c r="K618" s="11">
        <f t="shared" si="37"/>
        <v>380.11</v>
      </c>
      <c r="L618" s="10">
        <f t="shared" si="38"/>
        <v>320.83333333333337</v>
      </c>
      <c r="M618" s="11">
        <f t="shared" si="39"/>
        <v>150.94333333333338</v>
      </c>
      <c r="N618" s="43">
        <v>1</v>
      </c>
      <c r="O618" s="12">
        <v>2380</v>
      </c>
      <c r="P618" s="13">
        <v>0</v>
      </c>
      <c r="Q618" s="43">
        <v>11</v>
      </c>
      <c r="R618" s="43">
        <v>10</v>
      </c>
      <c r="S618" s="13">
        <v>0</v>
      </c>
      <c r="T618" s="42" t="s">
        <v>13</v>
      </c>
      <c r="U618" s="2">
        <v>600</v>
      </c>
      <c r="V618" s="6"/>
      <c r="X618" s="6"/>
    </row>
    <row r="619" spans="1:24" customFormat="1" ht="13.35" customHeight="1" x14ac:dyDescent="0.25">
      <c r="A619" s="2">
        <v>2022</v>
      </c>
      <c r="B619" s="14" t="s">
        <v>419</v>
      </c>
      <c r="C619" s="2" t="s">
        <v>799</v>
      </c>
      <c r="D619" s="2" t="s">
        <v>420</v>
      </c>
      <c r="E619" s="2">
        <v>752</v>
      </c>
      <c r="F619" s="2" t="s">
        <v>50</v>
      </c>
      <c r="G619" s="9">
        <f>SUMIFS('Raw Data'!G$3:G$641,'Raw Data'!$B$3:$B$641,$B619,'Raw Data'!$D$3:$D$641,$E619)</f>
        <v>0</v>
      </c>
      <c r="H619" s="9">
        <f>SUMIFS('Raw Data'!H$3:H$641,'Raw Data'!$B$3:$B$641,$B619,'Raw Data'!$D$3:$D$641,$E619)</f>
        <v>0</v>
      </c>
      <c r="I619" s="9">
        <f>SUMIFS('Raw Data'!I$3:I$641,'Raw Data'!$B$3:$B$641,$B619,'Raw Data'!$D$3:$D$641,$E619)</f>
        <v>0</v>
      </c>
      <c r="J619" s="10">
        <f t="shared" si="36"/>
        <v>0</v>
      </c>
      <c r="K619" s="11">
        <f t="shared" si="37"/>
        <v>0</v>
      </c>
      <c r="L619" s="10">
        <f t="shared" si="38"/>
        <v>0</v>
      </c>
      <c r="M619" s="11">
        <f t="shared" si="39"/>
        <v>0</v>
      </c>
      <c r="N619" s="43">
        <v>1</v>
      </c>
      <c r="O619" s="12">
        <v>2380</v>
      </c>
      <c r="P619" s="13">
        <v>0</v>
      </c>
      <c r="Q619" s="43">
        <v>11</v>
      </c>
      <c r="R619" s="43">
        <v>10</v>
      </c>
      <c r="S619" s="13">
        <v>0</v>
      </c>
      <c r="T619" s="42">
        <v>752</v>
      </c>
      <c r="U619" s="2">
        <v>700</v>
      </c>
      <c r="V619" s="6"/>
      <c r="X619" s="6"/>
    </row>
    <row r="620" spans="1:24" s="16" customFormat="1" ht="13.15" customHeight="1" x14ac:dyDescent="0.25">
      <c r="A620" s="2">
        <v>2022</v>
      </c>
      <c r="B620" s="14" t="s">
        <v>421</v>
      </c>
      <c r="C620" s="2" t="s">
        <v>799</v>
      </c>
      <c r="D620" s="2" t="s">
        <v>422</v>
      </c>
      <c r="E620" s="2" t="s">
        <v>169</v>
      </c>
      <c r="F620" s="2" t="s">
        <v>170</v>
      </c>
      <c r="G620" s="9">
        <f>SUMIFS('Raw Data'!G$3:G$641,'Raw Data'!$B$3:$B$641,$B620,'Raw Data'!$D$3:$D$641,$E620)</f>
        <v>250</v>
      </c>
      <c r="H620" s="9">
        <f>SUMIFS('Raw Data'!H$3:H$641,'Raw Data'!$B$3:$B$641,$B620,'Raw Data'!$D$3:$D$641,$E620)</f>
        <v>316.06</v>
      </c>
      <c r="I620" s="9">
        <f>SUMIFS('Raw Data'!I$3:I$641,'Raw Data'!$B$3:$B$641,$B620,'Raw Data'!$D$3:$D$641,$E620)</f>
        <v>0</v>
      </c>
      <c r="J620" s="10">
        <f t="shared" si="36"/>
        <v>316.06</v>
      </c>
      <c r="K620" s="11">
        <f t="shared" si="37"/>
        <v>-66.06</v>
      </c>
      <c r="L620" s="10">
        <f t="shared" si="38"/>
        <v>145.83333333333331</v>
      </c>
      <c r="M620" s="11">
        <f t="shared" si="39"/>
        <v>-170.22666666666669</v>
      </c>
      <c r="N620" s="43">
        <v>1</v>
      </c>
      <c r="O620" s="12">
        <v>2380</v>
      </c>
      <c r="P620" s="13">
        <v>0</v>
      </c>
      <c r="Q620" s="43">
        <v>11</v>
      </c>
      <c r="R620" s="43">
        <v>11</v>
      </c>
      <c r="S620" s="13">
        <v>0</v>
      </c>
      <c r="T620" s="42" t="s">
        <v>169</v>
      </c>
      <c r="U620" s="2">
        <v>500</v>
      </c>
      <c r="V620" s="6"/>
      <c r="W620"/>
      <c r="X620" s="6"/>
    </row>
    <row r="621" spans="1:24" s="16" customFormat="1" ht="13.15" customHeight="1" x14ac:dyDescent="0.25">
      <c r="A621" s="2">
        <v>2022</v>
      </c>
      <c r="B621" s="14" t="s">
        <v>421</v>
      </c>
      <c r="C621" s="2" t="s">
        <v>799</v>
      </c>
      <c r="D621" s="2" t="s">
        <v>787</v>
      </c>
      <c r="E621" s="2" t="s">
        <v>13</v>
      </c>
      <c r="F621" s="2" t="s">
        <v>14</v>
      </c>
      <c r="G621" s="9">
        <f>SUMIFS('Raw Data'!G$3:G$641,'Raw Data'!$B$3:$B$641,$B621,'Raw Data'!$D$3:$D$641,$E621)</f>
        <v>400</v>
      </c>
      <c r="H621" s="9">
        <f>SUMIFS('Raw Data'!H$3:H$641,'Raw Data'!$B$3:$B$641,$B621,'Raw Data'!$D$3:$D$641,$E621)</f>
        <v>88.02</v>
      </c>
      <c r="I621" s="9">
        <f>SUMIFS('Raw Data'!I$3:I$641,'Raw Data'!$B$3:$B$641,$B621,'Raw Data'!$D$3:$D$641,$E621)</f>
        <v>0</v>
      </c>
      <c r="J621" s="10">
        <f t="shared" si="36"/>
        <v>88.02</v>
      </c>
      <c r="K621" s="11">
        <f t="shared" si="37"/>
        <v>311.98</v>
      </c>
      <c r="L621" s="10">
        <f t="shared" si="38"/>
        <v>233.33333333333334</v>
      </c>
      <c r="M621" s="11">
        <f t="shared" si="39"/>
        <v>145.31333333333333</v>
      </c>
      <c r="N621" s="43">
        <v>1</v>
      </c>
      <c r="O621" s="12">
        <v>2380</v>
      </c>
      <c r="P621" s="13">
        <v>0</v>
      </c>
      <c r="Q621" s="43">
        <v>11</v>
      </c>
      <c r="R621" s="43">
        <v>11</v>
      </c>
      <c r="S621" s="13">
        <v>0</v>
      </c>
      <c r="T621" s="42" t="s">
        <v>13</v>
      </c>
      <c r="U621" s="2">
        <v>600</v>
      </c>
      <c r="V621" s="6"/>
      <c r="W621"/>
      <c r="X621" s="6"/>
    </row>
    <row r="622" spans="1:24" customFormat="1" ht="13.35" customHeight="1" x14ac:dyDescent="0.25">
      <c r="A622" s="2">
        <v>2022</v>
      </c>
      <c r="B622" s="44" t="s">
        <v>423</v>
      </c>
      <c r="C622" s="2" t="s">
        <v>799</v>
      </c>
      <c r="D622" s="44" t="s">
        <v>424</v>
      </c>
      <c r="E622" s="44" t="s">
        <v>169</v>
      </c>
      <c r="F622" s="44" t="s">
        <v>170</v>
      </c>
      <c r="G622" s="9">
        <f>SUMIFS('Raw Data'!G$3:G$641,'Raw Data'!$B$3:$B$641,$B622,'Raw Data'!$D$3:$D$641,$E622)</f>
        <v>157.75</v>
      </c>
      <c r="H622" s="9">
        <f>SUMIFS('Raw Data'!H$3:H$641,'Raw Data'!$B$3:$B$641,$B622,'Raw Data'!$D$3:$D$641,$E622)</f>
        <v>86.19</v>
      </c>
      <c r="I622" s="9">
        <f>SUMIFS('Raw Data'!I$3:I$641,'Raw Data'!$B$3:$B$641,$B622,'Raw Data'!$D$3:$D$641,$E622)</f>
        <v>0</v>
      </c>
      <c r="J622" s="10">
        <f t="shared" si="36"/>
        <v>86.19</v>
      </c>
      <c r="K622" s="11">
        <f t="shared" si="37"/>
        <v>71.56</v>
      </c>
      <c r="L622" s="10">
        <f t="shared" si="38"/>
        <v>92.020833333333343</v>
      </c>
      <c r="M622" s="11">
        <f t="shared" si="39"/>
        <v>5.8308333333333451</v>
      </c>
      <c r="N622" s="46">
        <v>1</v>
      </c>
      <c r="O622" s="2">
        <v>2380</v>
      </c>
      <c r="P622" s="47">
        <v>0</v>
      </c>
      <c r="Q622" s="46">
        <v>11</v>
      </c>
      <c r="R622" s="46">
        <v>12</v>
      </c>
      <c r="S622" s="47">
        <v>0</v>
      </c>
      <c r="T622" s="42">
        <v>530</v>
      </c>
      <c r="U622" s="2">
        <v>500</v>
      </c>
      <c r="V622" s="67"/>
      <c r="X622" s="6"/>
    </row>
    <row r="623" spans="1:24" s="16" customFormat="1" ht="13.15" customHeight="1" x14ac:dyDescent="0.25">
      <c r="A623" s="2">
        <v>2022</v>
      </c>
      <c r="B623" s="14" t="s">
        <v>423</v>
      </c>
      <c r="C623" s="2" t="s">
        <v>799</v>
      </c>
      <c r="D623" s="2" t="s">
        <v>424</v>
      </c>
      <c r="E623" s="2" t="s">
        <v>13</v>
      </c>
      <c r="F623" s="2" t="s">
        <v>14</v>
      </c>
      <c r="G623" s="9">
        <f>SUMIFS('Raw Data'!G$3:G$641,'Raw Data'!$B$3:$B$641,$B623,'Raw Data'!$D$3:$D$641,$E623)</f>
        <v>500</v>
      </c>
      <c r="H623" s="9">
        <f>SUMIFS('Raw Data'!H$3:H$641,'Raw Data'!$B$3:$B$641,$B623,'Raw Data'!$D$3:$D$641,$E623)</f>
        <v>109.97</v>
      </c>
      <c r="I623" s="9">
        <f>SUMIFS('Raw Data'!I$3:I$641,'Raw Data'!$B$3:$B$641,$B623,'Raw Data'!$D$3:$D$641,$E623)</f>
        <v>0</v>
      </c>
      <c r="J623" s="10">
        <f t="shared" si="36"/>
        <v>109.97</v>
      </c>
      <c r="K623" s="11">
        <f t="shared" si="37"/>
        <v>390.03</v>
      </c>
      <c r="L623" s="10">
        <f t="shared" si="38"/>
        <v>291.66666666666663</v>
      </c>
      <c r="M623" s="11">
        <f t="shared" si="39"/>
        <v>181.69666666666663</v>
      </c>
      <c r="N623" s="43">
        <v>1</v>
      </c>
      <c r="O623" s="12">
        <v>2380</v>
      </c>
      <c r="P623" s="13">
        <v>0</v>
      </c>
      <c r="Q623" s="43">
        <v>11</v>
      </c>
      <c r="R623" s="43">
        <v>12</v>
      </c>
      <c r="S623" s="13">
        <v>0</v>
      </c>
      <c r="T623" s="42" t="s">
        <v>13</v>
      </c>
      <c r="U623" s="2">
        <v>600</v>
      </c>
      <c r="V623" s="6"/>
      <c r="W623"/>
      <c r="X623" s="6"/>
    </row>
    <row r="624" spans="1:24" s="16" customFormat="1" ht="13.15" customHeight="1" x14ac:dyDescent="0.25">
      <c r="A624" s="2">
        <v>2022</v>
      </c>
      <c r="B624" s="14" t="s">
        <v>425</v>
      </c>
      <c r="C624" s="2" t="s">
        <v>799</v>
      </c>
      <c r="D624" s="2" t="s">
        <v>426</v>
      </c>
      <c r="E624" s="2" t="s">
        <v>169</v>
      </c>
      <c r="F624" s="2" t="s">
        <v>170</v>
      </c>
      <c r="G624" s="9">
        <f>SUMIFS('Raw Data'!G$3:G$641,'Raw Data'!$B$3:$B$641,$B624,'Raw Data'!$D$3:$D$641,$E624)</f>
        <v>500</v>
      </c>
      <c r="H624" s="9">
        <f>SUMIFS('Raw Data'!H$3:H$641,'Raw Data'!$B$3:$B$641,$B624,'Raw Data'!$D$3:$D$641,$E624)</f>
        <v>904.36</v>
      </c>
      <c r="I624" s="9">
        <f>SUMIFS('Raw Data'!I$3:I$641,'Raw Data'!$B$3:$B$641,$B624,'Raw Data'!$D$3:$D$641,$E624)</f>
        <v>0</v>
      </c>
      <c r="J624" s="10">
        <f t="shared" si="36"/>
        <v>904.36</v>
      </c>
      <c r="K624" s="11">
        <f t="shared" si="37"/>
        <v>-404.36</v>
      </c>
      <c r="L624" s="10">
        <f t="shared" si="38"/>
        <v>291.66666666666663</v>
      </c>
      <c r="M624" s="11">
        <f t="shared" si="39"/>
        <v>-612.69333333333338</v>
      </c>
      <c r="N624" s="43">
        <v>1</v>
      </c>
      <c r="O624" s="12">
        <v>2380</v>
      </c>
      <c r="P624" s="13">
        <v>0</v>
      </c>
      <c r="Q624" s="43">
        <v>11</v>
      </c>
      <c r="R624" s="43">
        <v>32</v>
      </c>
      <c r="S624" s="13">
        <v>0</v>
      </c>
      <c r="T624" s="42" t="s">
        <v>169</v>
      </c>
      <c r="U624" s="2">
        <v>500</v>
      </c>
      <c r="V624" s="6"/>
      <c r="W624"/>
      <c r="X624" s="6"/>
    </row>
    <row r="625" spans="1:25" s="16" customFormat="1" ht="13.15" customHeight="1" x14ac:dyDescent="0.25">
      <c r="A625" s="2">
        <v>2022</v>
      </c>
      <c r="B625" s="14" t="s">
        <v>425</v>
      </c>
      <c r="C625" s="2" t="s">
        <v>799</v>
      </c>
      <c r="D625" s="2" t="s">
        <v>426</v>
      </c>
      <c r="E625" s="2" t="s">
        <v>13</v>
      </c>
      <c r="F625" s="2" t="s">
        <v>14</v>
      </c>
      <c r="G625" s="9">
        <f>SUMIFS('Raw Data'!G$3:G$641,'Raw Data'!$B$3:$B$641,$B625,'Raw Data'!$D$3:$D$641,$E625)</f>
        <v>211</v>
      </c>
      <c r="H625" s="9">
        <f>SUMIFS('Raw Data'!H$3:H$641,'Raw Data'!$B$3:$B$641,$B625,'Raw Data'!$D$3:$D$641,$E625)</f>
        <v>0</v>
      </c>
      <c r="I625" s="9">
        <f>SUMIFS('Raw Data'!I$3:I$641,'Raw Data'!$B$3:$B$641,$B625,'Raw Data'!$D$3:$D$641,$E625)</f>
        <v>0</v>
      </c>
      <c r="J625" s="10">
        <f t="shared" si="36"/>
        <v>0</v>
      </c>
      <c r="K625" s="11">
        <f t="shared" si="37"/>
        <v>211</v>
      </c>
      <c r="L625" s="10">
        <f t="shared" si="38"/>
        <v>123.08333333333333</v>
      </c>
      <c r="M625" s="11">
        <f t="shared" si="39"/>
        <v>123.08333333333333</v>
      </c>
      <c r="N625" s="43">
        <v>1</v>
      </c>
      <c r="O625" s="12">
        <v>2380</v>
      </c>
      <c r="P625" s="13">
        <v>0</v>
      </c>
      <c r="Q625" s="43">
        <v>11</v>
      </c>
      <c r="R625" s="43">
        <v>32</v>
      </c>
      <c r="S625" s="13">
        <v>0</v>
      </c>
      <c r="T625" s="42" t="s">
        <v>13</v>
      </c>
      <c r="U625" s="2">
        <v>600</v>
      </c>
      <c r="V625"/>
      <c r="W625"/>
      <c r="X625" s="6"/>
    </row>
    <row r="626" spans="1:25" ht="13.15" customHeight="1" x14ac:dyDescent="0.25">
      <c r="A626" s="2">
        <v>2022</v>
      </c>
      <c r="B626" s="44" t="s">
        <v>425</v>
      </c>
      <c r="C626" s="2" t="s">
        <v>799</v>
      </c>
      <c r="D626" s="44" t="s">
        <v>426</v>
      </c>
      <c r="E626" s="44" t="s">
        <v>53</v>
      </c>
      <c r="F626" s="44" t="s">
        <v>54</v>
      </c>
      <c r="G626" s="9">
        <f>SUMIFS('Raw Data'!G$3:G$641,'Raw Data'!$B$3:$B$641,$B626,'Raw Data'!$D$3:$D$641,$E626)</f>
        <v>89</v>
      </c>
      <c r="H626" s="9">
        <f>SUMIFS('Raw Data'!H$3:H$641,'Raw Data'!$B$3:$B$641,$B626,'Raw Data'!$D$3:$D$641,$E626)</f>
        <v>89</v>
      </c>
      <c r="I626" s="9">
        <f>SUMIFS('Raw Data'!I$3:I$641,'Raw Data'!$B$3:$B$641,$B626,'Raw Data'!$D$3:$D$641,$E626)</f>
        <v>0</v>
      </c>
      <c r="J626" s="10">
        <f t="shared" si="36"/>
        <v>89</v>
      </c>
      <c r="K626" s="11">
        <f t="shared" si="37"/>
        <v>0</v>
      </c>
      <c r="L626" s="10">
        <f t="shared" si="38"/>
        <v>51.916666666666671</v>
      </c>
      <c r="M626" s="11">
        <f t="shared" si="39"/>
        <v>-37.083333333333329</v>
      </c>
      <c r="N626" s="46">
        <v>1</v>
      </c>
      <c r="O626" s="2">
        <v>2380</v>
      </c>
      <c r="P626" s="47">
        <v>0</v>
      </c>
      <c r="Q626" s="46">
        <v>11</v>
      </c>
      <c r="R626" s="46">
        <v>32</v>
      </c>
      <c r="S626" s="47">
        <v>0</v>
      </c>
      <c r="T626" s="44">
        <v>810</v>
      </c>
      <c r="U626" s="2">
        <v>800</v>
      </c>
      <c r="W626"/>
    </row>
    <row r="627" spans="1:25" ht="13.15" customHeight="1" x14ac:dyDescent="0.25">
      <c r="A627" s="2">
        <v>2022</v>
      </c>
      <c r="B627" s="14" t="s">
        <v>427</v>
      </c>
      <c r="C627" s="2" t="s">
        <v>799</v>
      </c>
      <c r="D627" s="2" t="s">
        <v>428</v>
      </c>
      <c r="E627" s="2" t="s">
        <v>169</v>
      </c>
      <c r="F627" s="2" t="s">
        <v>170</v>
      </c>
      <c r="G627" s="9">
        <f>SUMIFS('Raw Data'!G$3:G$641,'Raw Data'!$B$3:$B$641,$B627,'Raw Data'!$D$3:$D$641,$E627)</f>
        <v>1285.2</v>
      </c>
      <c r="H627" s="9">
        <f>SUMIFS('Raw Data'!H$3:H$641,'Raw Data'!$B$3:$B$641,$B627,'Raw Data'!$D$3:$D$641,$E627)</f>
        <v>1.2</v>
      </c>
      <c r="I627" s="9">
        <f>SUMIFS('Raw Data'!I$3:I$641,'Raw Data'!$B$3:$B$641,$B627,'Raw Data'!$D$3:$D$641,$E627)</f>
        <v>0</v>
      </c>
      <c r="J627" s="10">
        <f t="shared" si="36"/>
        <v>1.2</v>
      </c>
      <c r="K627" s="11">
        <f t="shared" si="37"/>
        <v>1284</v>
      </c>
      <c r="L627" s="10">
        <f t="shared" si="38"/>
        <v>749.7</v>
      </c>
      <c r="M627" s="11">
        <f t="shared" si="39"/>
        <v>748.5</v>
      </c>
      <c r="N627" s="43">
        <v>1</v>
      </c>
      <c r="O627" s="12">
        <v>2380</v>
      </c>
      <c r="P627" s="13">
        <v>0</v>
      </c>
      <c r="Q627" s="43">
        <v>11</v>
      </c>
      <c r="R627" s="43">
        <v>50</v>
      </c>
      <c r="S627" s="13">
        <v>0</v>
      </c>
      <c r="T627" s="42" t="s">
        <v>169</v>
      </c>
      <c r="U627" s="2">
        <v>500</v>
      </c>
      <c r="W627"/>
    </row>
    <row r="628" spans="1:25" ht="13.15" customHeight="1" x14ac:dyDescent="0.25">
      <c r="A628" s="2">
        <v>2022</v>
      </c>
      <c r="B628" s="14" t="s">
        <v>427</v>
      </c>
      <c r="C628" s="2" t="s">
        <v>799</v>
      </c>
      <c r="D628" s="2" t="s">
        <v>415</v>
      </c>
      <c r="E628" s="2" t="s">
        <v>13</v>
      </c>
      <c r="F628" s="2" t="s">
        <v>14</v>
      </c>
      <c r="G628" s="9">
        <f>SUMIFS('Raw Data'!G$3:G$641,'Raw Data'!$B$3:$B$641,$B628,'Raw Data'!$D$3:$D$641,$E628)</f>
        <v>260.10000000000002</v>
      </c>
      <c r="H628" s="9">
        <f>SUMIFS('Raw Data'!H$3:H$641,'Raw Data'!$B$3:$B$641,$B628,'Raw Data'!$D$3:$D$641,$E628)</f>
        <v>0</v>
      </c>
      <c r="I628" s="9">
        <f>SUMIFS('Raw Data'!I$3:I$641,'Raw Data'!$B$3:$B$641,$B628,'Raw Data'!$D$3:$D$641,$E628)</f>
        <v>0</v>
      </c>
      <c r="J628" s="10">
        <f t="shared" si="36"/>
        <v>0</v>
      </c>
      <c r="K628" s="11">
        <f t="shared" si="37"/>
        <v>260.10000000000002</v>
      </c>
      <c r="L628" s="10">
        <f t="shared" si="38"/>
        <v>151.72499999999999</v>
      </c>
      <c r="M628" s="11">
        <f t="shared" si="39"/>
        <v>151.72499999999999</v>
      </c>
      <c r="N628" s="43">
        <v>1</v>
      </c>
      <c r="O628" s="12">
        <v>2380</v>
      </c>
      <c r="P628" s="13">
        <v>0</v>
      </c>
      <c r="Q628" s="43">
        <v>11</v>
      </c>
      <c r="R628" s="43">
        <v>50</v>
      </c>
      <c r="S628" s="13">
        <v>0</v>
      </c>
      <c r="T628" s="42" t="s">
        <v>13</v>
      </c>
      <c r="U628" s="2">
        <v>600</v>
      </c>
      <c r="W628"/>
    </row>
    <row r="629" spans="1:25" ht="13.15" customHeight="1" x14ac:dyDescent="0.25">
      <c r="A629" s="2">
        <v>2022</v>
      </c>
      <c r="B629" s="14" t="s">
        <v>429</v>
      </c>
      <c r="C629" s="2" t="s">
        <v>799</v>
      </c>
      <c r="D629" s="2" t="s">
        <v>430</v>
      </c>
      <c r="E629" s="2" t="s">
        <v>19</v>
      </c>
      <c r="F629" s="2" t="s">
        <v>752</v>
      </c>
      <c r="G629" s="9">
        <f>SUMIFS('Raw Data'!G$3:G$641,'Raw Data'!$B$3:$B$641,$B629,'Raw Data'!$D$3:$D$641,$E629)</f>
        <v>9980.7000000000007</v>
      </c>
      <c r="H629" s="9">
        <f>SUMIFS('Raw Data'!H$3:H$641,'Raw Data'!$B$3:$B$641,$B629,'Raw Data'!$D$3:$D$641,$E629)</f>
        <v>430.53</v>
      </c>
      <c r="I629" s="9">
        <f>SUMIFS('Raw Data'!I$3:I$641,'Raw Data'!$B$3:$B$641,$B629,'Raw Data'!$D$3:$D$641,$E629)</f>
        <v>0</v>
      </c>
      <c r="J629" s="10">
        <f t="shared" si="36"/>
        <v>430.53</v>
      </c>
      <c r="K629" s="11">
        <f t="shared" si="37"/>
        <v>9550.17</v>
      </c>
      <c r="L629" s="10">
        <f t="shared" si="38"/>
        <v>5822.0749999999998</v>
      </c>
      <c r="M629" s="11">
        <f t="shared" si="39"/>
        <v>5391.5450000000001</v>
      </c>
      <c r="N629" s="43">
        <v>1</v>
      </c>
      <c r="O629" s="12">
        <v>2380</v>
      </c>
      <c r="P629" s="13">
        <v>0</v>
      </c>
      <c r="Q629" s="43">
        <v>21</v>
      </c>
      <c r="R629" s="43">
        <v>0</v>
      </c>
      <c r="S629" s="13">
        <v>0</v>
      </c>
      <c r="T629" s="42" t="s">
        <v>19</v>
      </c>
      <c r="U629" s="2">
        <v>500</v>
      </c>
      <c r="W629"/>
    </row>
    <row r="630" spans="1:25" ht="13.15" customHeight="1" x14ac:dyDescent="0.25">
      <c r="A630" s="2">
        <v>2022</v>
      </c>
      <c r="B630" s="14" t="s">
        <v>429</v>
      </c>
      <c r="C630" s="2" t="s">
        <v>799</v>
      </c>
      <c r="D630" s="2" t="s">
        <v>430</v>
      </c>
      <c r="E630" s="2" t="s">
        <v>13</v>
      </c>
      <c r="F630" s="2" t="s">
        <v>14</v>
      </c>
      <c r="G630" s="9">
        <f>SUMIFS('Raw Data'!G$3:G$641,'Raw Data'!$B$3:$B$641,$B630,'Raw Data'!$D$3:$D$641,$E630)</f>
        <v>1040.4000000000001</v>
      </c>
      <c r="H630" s="9">
        <f>SUMIFS('Raw Data'!H$3:H$641,'Raw Data'!$B$3:$B$641,$B630,'Raw Data'!$D$3:$D$641,$E630)</f>
        <v>259</v>
      </c>
      <c r="I630" s="9">
        <f>SUMIFS('Raw Data'!I$3:I$641,'Raw Data'!$B$3:$B$641,$B630,'Raw Data'!$D$3:$D$641,$E630)</f>
        <v>0</v>
      </c>
      <c r="J630" s="10">
        <f t="shared" si="36"/>
        <v>259</v>
      </c>
      <c r="K630" s="11">
        <f t="shared" si="37"/>
        <v>781.40000000000009</v>
      </c>
      <c r="L630" s="10">
        <f t="shared" si="38"/>
        <v>606.9</v>
      </c>
      <c r="M630" s="11">
        <f t="shared" si="39"/>
        <v>347.9</v>
      </c>
      <c r="N630" s="43">
        <v>1</v>
      </c>
      <c r="O630" s="12">
        <v>2380</v>
      </c>
      <c r="P630" s="13">
        <v>0</v>
      </c>
      <c r="Q630" s="43">
        <v>21</v>
      </c>
      <c r="R630" s="43">
        <v>0</v>
      </c>
      <c r="S630" s="13">
        <v>0</v>
      </c>
      <c r="T630" s="42" t="s">
        <v>13</v>
      </c>
      <c r="U630" s="2">
        <v>600</v>
      </c>
      <c r="V630"/>
      <c r="W630"/>
    </row>
    <row r="631" spans="1:25" ht="13.15" customHeight="1" x14ac:dyDescent="0.25">
      <c r="A631" s="2">
        <v>2022</v>
      </c>
      <c r="B631" s="14" t="s">
        <v>431</v>
      </c>
      <c r="C631" s="2" t="s">
        <v>799</v>
      </c>
      <c r="D631" s="2" t="s">
        <v>432</v>
      </c>
      <c r="E631" s="2" t="s">
        <v>169</v>
      </c>
      <c r="F631" s="2" t="s">
        <v>170</v>
      </c>
      <c r="G631" s="9">
        <f>SUMIFS('Raw Data'!G$3:G$641,'Raw Data'!$B$3:$B$641,$B631,'Raw Data'!$D$3:$D$641,$E631)</f>
        <v>2250</v>
      </c>
      <c r="H631" s="9">
        <f>SUMIFS('Raw Data'!H$3:H$641,'Raw Data'!$B$3:$B$641,$B631,'Raw Data'!$D$3:$D$641,$E631)</f>
        <v>1126.53</v>
      </c>
      <c r="I631" s="9">
        <f>SUMIFS('Raw Data'!I$3:I$641,'Raw Data'!$B$3:$B$641,$B631,'Raw Data'!$D$3:$D$641,$E631)</f>
        <v>0</v>
      </c>
      <c r="J631" s="10">
        <f t="shared" si="36"/>
        <v>1126.53</v>
      </c>
      <c r="K631" s="11">
        <f t="shared" si="37"/>
        <v>1123.47</v>
      </c>
      <c r="L631" s="10">
        <f t="shared" si="38"/>
        <v>1312.5</v>
      </c>
      <c r="M631" s="11">
        <f t="shared" si="39"/>
        <v>185.97000000000003</v>
      </c>
      <c r="N631" s="43">
        <v>1</v>
      </c>
      <c r="O631" s="12">
        <v>2380</v>
      </c>
      <c r="P631" s="13">
        <v>0</v>
      </c>
      <c r="Q631" s="43">
        <v>21</v>
      </c>
      <c r="R631" s="43">
        <v>1</v>
      </c>
      <c r="S631" s="13">
        <v>0</v>
      </c>
      <c r="T631" s="42" t="s">
        <v>169</v>
      </c>
      <c r="U631" s="2">
        <v>500</v>
      </c>
      <c r="W631"/>
    </row>
    <row r="632" spans="1:25" ht="13.15" customHeight="1" x14ac:dyDescent="0.25">
      <c r="A632" s="2">
        <v>2022</v>
      </c>
      <c r="B632" s="14" t="s">
        <v>431</v>
      </c>
      <c r="C632" s="2" t="s">
        <v>799</v>
      </c>
      <c r="D632" s="2" t="s">
        <v>432</v>
      </c>
      <c r="E632" s="2" t="s">
        <v>13</v>
      </c>
      <c r="F632" s="2" t="s">
        <v>14</v>
      </c>
      <c r="G632" s="9">
        <f>SUMIFS('Raw Data'!G$3:G$641,'Raw Data'!$B$3:$B$641,$B632,'Raw Data'!$D$3:$D$641,$E632)</f>
        <v>2500</v>
      </c>
      <c r="H632" s="9">
        <f>SUMIFS('Raw Data'!H$3:H$641,'Raw Data'!$B$3:$B$641,$B632,'Raw Data'!$D$3:$D$641,$E632)</f>
        <v>649.38</v>
      </c>
      <c r="I632" s="9">
        <f>SUMIFS('Raw Data'!I$3:I$641,'Raw Data'!$B$3:$B$641,$B632,'Raw Data'!$D$3:$D$641,$E632)</f>
        <v>0</v>
      </c>
      <c r="J632" s="10">
        <f t="shared" si="36"/>
        <v>649.38</v>
      </c>
      <c r="K632" s="11">
        <f t="shared" si="37"/>
        <v>1850.62</v>
      </c>
      <c r="L632" s="10">
        <f t="shared" si="38"/>
        <v>1458.3333333333335</v>
      </c>
      <c r="M632" s="11">
        <f t="shared" si="39"/>
        <v>808.95333333333349</v>
      </c>
      <c r="N632" s="43">
        <v>1</v>
      </c>
      <c r="O632" s="12">
        <v>2380</v>
      </c>
      <c r="P632" s="13">
        <v>0</v>
      </c>
      <c r="Q632" s="43">
        <v>21</v>
      </c>
      <c r="R632" s="43">
        <v>1</v>
      </c>
      <c r="S632" s="13">
        <v>0</v>
      </c>
      <c r="T632" s="42" t="s">
        <v>13</v>
      </c>
      <c r="U632" s="2">
        <v>600</v>
      </c>
      <c r="W632"/>
    </row>
    <row r="633" spans="1:25" ht="13.15" customHeight="1" x14ac:dyDescent="0.25">
      <c r="A633" s="2">
        <v>2022</v>
      </c>
      <c r="B633" s="14" t="s">
        <v>433</v>
      </c>
      <c r="C633" s="2" t="s">
        <v>799</v>
      </c>
      <c r="D633" s="2" t="s">
        <v>434</v>
      </c>
      <c r="E633" s="2" t="s">
        <v>13</v>
      </c>
      <c r="F633" s="2" t="s">
        <v>14</v>
      </c>
      <c r="G633" s="9">
        <f>SUMIFS('Raw Data'!G$3:G$641,'Raw Data'!$B$3:$B$641,$B633,'Raw Data'!$D$3:$D$641,$E633)</f>
        <v>1750</v>
      </c>
      <c r="H633" s="9">
        <f>SUMIFS('Raw Data'!H$3:H$641,'Raw Data'!$B$3:$B$641,$B633,'Raw Data'!$D$3:$D$641,$E633)</f>
        <v>0</v>
      </c>
      <c r="I633" s="9">
        <f>SUMIFS('Raw Data'!I$3:I$641,'Raw Data'!$B$3:$B$641,$B633,'Raw Data'!$D$3:$D$641,$E633)</f>
        <v>0</v>
      </c>
      <c r="J633" s="10">
        <f t="shared" si="36"/>
        <v>0</v>
      </c>
      <c r="K633" s="11">
        <f t="shared" si="37"/>
        <v>1750</v>
      </c>
      <c r="L633" s="10">
        <f t="shared" si="38"/>
        <v>1020.8333333333334</v>
      </c>
      <c r="M633" s="11">
        <f t="shared" si="39"/>
        <v>1020.8333333333334</v>
      </c>
      <c r="N633" s="43">
        <v>1</v>
      </c>
      <c r="O633" s="12">
        <v>2380</v>
      </c>
      <c r="P633" s="13">
        <v>0</v>
      </c>
      <c r="Q633" s="43">
        <v>21</v>
      </c>
      <c r="R633" s="43">
        <v>1</v>
      </c>
      <c r="S633" s="13">
        <v>600</v>
      </c>
      <c r="T633" s="42" t="s">
        <v>13</v>
      </c>
      <c r="U633" s="2">
        <v>600</v>
      </c>
      <c r="W633"/>
    </row>
    <row r="634" spans="1:25" ht="13.15" customHeight="1" x14ac:dyDescent="0.25">
      <c r="A634" s="2">
        <v>2022</v>
      </c>
      <c r="B634" s="14" t="s">
        <v>435</v>
      </c>
      <c r="C634" s="2" t="s">
        <v>799</v>
      </c>
      <c r="D634" s="2" t="s">
        <v>121</v>
      </c>
      <c r="E634" s="2" t="s">
        <v>169</v>
      </c>
      <c r="F634" s="2" t="s">
        <v>170</v>
      </c>
      <c r="G634" s="9">
        <f>SUMIFS('Raw Data'!G$3:G$641,'Raw Data'!$B$3:$B$641,$B634,'Raw Data'!$D$3:$D$641,$E634)</f>
        <v>1500</v>
      </c>
      <c r="H634" s="9">
        <f>SUMIFS('Raw Data'!H$3:H$641,'Raw Data'!$B$3:$B$641,$B634,'Raw Data'!$D$3:$D$641,$E634)</f>
        <v>1369.26</v>
      </c>
      <c r="I634" s="9">
        <f>SUMIFS('Raw Data'!I$3:I$641,'Raw Data'!$B$3:$B$641,$B634,'Raw Data'!$D$3:$D$641,$E634)</f>
        <v>0</v>
      </c>
      <c r="J634" s="10">
        <f t="shared" si="36"/>
        <v>1369.26</v>
      </c>
      <c r="K634" s="11">
        <f t="shared" si="37"/>
        <v>130.74</v>
      </c>
      <c r="L634" s="10">
        <f t="shared" si="38"/>
        <v>875</v>
      </c>
      <c r="M634" s="11">
        <f t="shared" si="39"/>
        <v>-494.26</v>
      </c>
      <c r="N634" s="43">
        <v>1</v>
      </c>
      <c r="O634" s="12">
        <v>2380</v>
      </c>
      <c r="P634" s="13">
        <v>0</v>
      </c>
      <c r="Q634" s="43">
        <v>21</v>
      </c>
      <c r="R634" s="43">
        <v>2</v>
      </c>
      <c r="S634" s="13">
        <v>0</v>
      </c>
      <c r="T634" s="42" t="s">
        <v>169</v>
      </c>
      <c r="U634" s="2">
        <v>500</v>
      </c>
      <c r="W634"/>
    </row>
    <row r="635" spans="1:25" ht="13.15" customHeight="1" x14ac:dyDescent="0.25">
      <c r="A635" s="2">
        <v>2022</v>
      </c>
      <c r="B635" s="14" t="s">
        <v>435</v>
      </c>
      <c r="C635" s="2" t="s">
        <v>799</v>
      </c>
      <c r="D635" s="2" t="s">
        <v>121</v>
      </c>
      <c r="E635" s="2" t="s">
        <v>13</v>
      </c>
      <c r="F635" s="2" t="s">
        <v>14</v>
      </c>
      <c r="G635" s="9">
        <f>SUMIFS('Raw Data'!G$3:G$641,'Raw Data'!$B$3:$B$641,$B635,'Raw Data'!$D$3:$D$641,$E635)</f>
        <v>3800</v>
      </c>
      <c r="H635" s="9">
        <f>SUMIFS('Raw Data'!H$3:H$641,'Raw Data'!$B$3:$B$641,$B635,'Raw Data'!$D$3:$D$641,$E635)</f>
        <v>353.39</v>
      </c>
      <c r="I635" s="9">
        <f>SUMIFS('Raw Data'!I$3:I$641,'Raw Data'!$B$3:$B$641,$B635,'Raw Data'!$D$3:$D$641,$E635)</f>
        <v>160</v>
      </c>
      <c r="J635" s="10">
        <f t="shared" si="36"/>
        <v>513.39</v>
      </c>
      <c r="K635" s="11">
        <f t="shared" si="37"/>
        <v>3286.61</v>
      </c>
      <c r="L635" s="10">
        <f t="shared" si="38"/>
        <v>2216.666666666667</v>
      </c>
      <c r="M635" s="11">
        <f t="shared" si="39"/>
        <v>1703.2766666666671</v>
      </c>
      <c r="N635" s="43">
        <v>1</v>
      </c>
      <c r="O635" s="12">
        <v>2380</v>
      </c>
      <c r="P635" s="13">
        <v>0</v>
      </c>
      <c r="Q635" s="43">
        <v>21</v>
      </c>
      <c r="R635" s="43">
        <v>2</v>
      </c>
      <c r="S635" s="13">
        <v>0</v>
      </c>
      <c r="T635" s="42" t="s">
        <v>13</v>
      </c>
      <c r="U635" s="2">
        <v>600</v>
      </c>
      <c r="W635"/>
    </row>
    <row r="636" spans="1:25" ht="13.15" customHeight="1" x14ac:dyDescent="0.25">
      <c r="A636" s="2">
        <v>2022</v>
      </c>
      <c r="B636" s="44" t="s">
        <v>435</v>
      </c>
      <c r="C636" s="2" t="s">
        <v>799</v>
      </c>
      <c r="D636" s="44" t="s">
        <v>121</v>
      </c>
      <c r="E636" s="44" t="s">
        <v>53</v>
      </c>
      <c r="F636" s="44" t="s">
        <v>54</v>
      </c>
      <c r="G636" s="9">
        <f>SUMIFS('Raw Data'!G$3:G$641,'Raw Data'!$B$3:$B$641,$B636,'Raw Data'!$D$3:$D$641,$E636)</f>
        <v>1000</v>
      </c>
      <c r="H636" s="9">
        <f>SUMIFS('Raw Data'!H$3:H$641,'Raw Data'!$B$3:$B$641,$B636,'Raw Data'!$D$3:$D$641,$E636)</f>
        <v>309</v>
      </c>
      <c r="I636" s="9">
        <f>SUMIFS('Raw Data'!I$3:I$641,'Raw Data'!$B$3:$B$641,$B636,'Raw Data'!$D$3:$D$641,$E636)</f>
        <v>0</v>
      </c>
      <c r="J636" s="10">
        <f t="shared" si="36"/>
        <v>309</v>
      </c>
      <c r="K636" s="11">
        <f t="shared" si="37"/>
        <v>691</v>
      </c>
      <c r="L636" s="10">
        <f t="shared" si="38"/>
        <v>583.33333333333326</v>
      </c>
      <c r="M636" s="11">
        <f t="shared" si="39"/>
        <v>274.33333333333326</v>
      </c>
      <c r="N636" s="46">
        <v>1</v>
      </c>
      <c r="O636" s="2">
        <v>2380</v>
      </c>
      <c r="P636" s="47">
        <v>0</v>
      </c>
      <c r="Q636" s="46">
        <v>21</v>
      </c>
      <c r="R636" s="46">
        <v>2</v>
      </c>
      <c r="S636" s="47">
        <v>0</v>
      </c>
      <c r="T636" s="42">
        <v>810</v>
      </c>
      <c r="U636" s="2">
        <v>800</v>
      </c>
      <c r="W636"/>
    </row>
    <row r="637" spans="1:25" ht="13.15" customHeight="1" x14ac:dyDescent="0.25">
      <c r="A637" s="2">
        <v>2022</v>
      </c>
      <c r="B637" s="14" t="s">
        <v>436</v>
      </c>
      <c r="C637" s="2" t="s">
        <v>799</v>
      </c>
      <c r="D637" s="2" t="s">
        <v>437</v>
      </c>
      <c r="E637" s="2" t="s">
        <v>13</v>
      </c>
      <c r="F637" s="2" t="s">
        <v>14</v>
      </c>
      <c r="G637" s="9">
        <f>SUMIFS('Raw Data'!G$3:G$641,'Raw Data'!$B$3:$B$641,$B637,'Raw Data'!$D$3:$D$641,$E637)</f>
        <v>2000</v>
      </c>
      <c r="H637" s="9">
        <f>SUMIFS('Raw Data'!H$3:H$641,'Raw Data'!$B$3:$B$641,$B637,'Raw Data'!$D$3:$D$641,$E637)</f>
        <v>0</v>
      </c>
      <c r="I637" s="9">
        <f>SUMIFS('Raw Data'!I$3:I$641,'Raw Data'!$B$3:$B$641,$B637,'Raw Data'!$D$3:$D$641,$E637)</f>
        <v>0</v>
      </c>
      <c r="J637" s="10">
        <f t="shared" si="36"/>
        <v>0</v>
      </c>
      <c r="K637" s="11">
        <f t="shared" si="37"/>
        <v>2000</v>
      </c>
      <c r="L637" s="10">
        <f t="shared" si="38"/>
        <v>1166.6666666666665</v>
      </c>
      <c r="M637" s="11">
        <f t="shared" si="39"/>
        <v>1166.6666666666665</v>
      </c>
      <c r="N637" s="43">
        <v>1</v>
      </c>
      <c r="O637" s="12">
        <v>2380</v>
      </c>
      <c r="P637" s="13">
        <v>0</v>
      </c>
      <c r="Q637" s="43">
        <v>21</v>
      </c>
      <c r="R637" s="43">
        <v>2</v>
      </c>
      <c r="S637" s="13">
        <v>600</v>
      </c>
      <c r="T637" s="42" t="s">
        <v>13</v>
      </c>
      <c r="U637" s="2">
        <v>600</v>
      </c>
      <c r="V637"/>
      <c r="W637"/>
    </row>
    <row r="638" spans="1:25" ht="13.15" customHeight="1" x14ac:dyDescent="0.25">
      <c r="A638" s="2">
        <v>2022</v>
      </c>
      <c r="B638" s="14" t="s">
        <v>438</v>
      </c>
      <c r="C638" s="2" t="s">
        <v>799</v>
      </c>
      <c r="D638" s="2" t="s">
        <v>439</v>
      </c>
      <c r="E638" s="2" t="s">
        <v>169</v>
      </c>
      <c r="F638" s="2" t="s">
        <v>170</v>
      </c>
      <c r="G638" s="9">
        <f>SUMIFS('Raw Data'!G$3:G$641,'Raw Data'!$B$3:$B$641,$B638,'Raw Data'!$D$3:$D$641,$E638)</f>
        <v>7500</v>
      </c>
      <c r="H638" s="9">
        <f>SUMIFS('Raw Data'!H$3:H$641,'Raw Data'!$B$3:$B$641,$B638,'Raw Data'!$D$3:$D$641,$E638)</f>
        <v>4643.0600000000004</v>
      </c>
      <c r="I638" s="9">
        <f>SUMIFS('Raw Data'!I$3:I$641,'Raw Data'!$B$3:$B$641,$B638,'Raw Data'!$D$3:$D$641,$E638)</f>
        <v>0</v>
      </c>
      <c r="J638" s="10">
        <f t="shared" si="36"/>
        <v>4643.0600000000004</v>
      </c>
      <c r="K638" s="11">
        <f t="shared" si="37"/>
        <v>2856.9399999999996</v>
      </c>
      <c r="L638" s="10">
        <f t="shared" si="38"/>
        <v>4375</v>
      </c>
      <c r="M638" s="11">
        <f t="shared" si="39"/>
        <v>-268.0600000000004</v>
      </c>
      <c r="N638" s="43">
        <v>1</v>
      </c>
      <c r="O638" s="12">
        <v>2380</v>
      </c>
      <c r="P638" s="13">
        <v>0</v>
      </c>
      <c r="Q638" s="43">
        <v>21</v>
      </c>
      <c r="R638" s="43">
        <v>4</v>
      </c>
      <c r="S638" s="13">
        <v>0</v>
      </c>
      <c r="T638" s="42" t="s">
        <v>169</v>
      </c>
      <c r="U638" s="2">
        <v>500</v>
      </c>
      <c r="W638"/>
    </row>
    <row r="639" spans="1:25" customFormat="1" ht="13.35" customHeight="1" x14ac:dyDescent="0.25">
      <c r="A639" s="2">
        <v>2022</v>
      </c>
      <c r="B639" s="14" t="s">
        <v>438</v>
      </c>
      <c r="C639" s="2" t="s">
        <v>799</v>
      </c>
      <c r="D639" s="2" t="s">
        <v>439</v>
      </c>
      <c r="E639" s="2" t="s">
        <v>13</v>
      </c>
      <c r="F639" s="2" t="s">
        <v>14</v>
      </c>
      <c r="G639" s="9">
        <f>SUMIFS('Raw Data'!G$3:G$641,'Raw Data'!$B$3:$B$641,$B639,'Raw Data'!$D$3:$D$641,$E639)</f>
        <v>13000</v>
      </c>
      <c r="H639" s="9">
        <f>SUMIFS('Raw Data'!H$3:H$641,'Raw Data'!$B$3:$B$641,$B639,'Raw Data'!$D$3:$D$641,$E639)</f>
        <v>3529.95</v>
      </c>
      <c r="I639" s="9">
        <f>SUMIFS('Raw Data'!I$3:I$641,'Raw Data'!$B$3:$B$641,$B639,'Raw Data'!$D$3:$D$641,$E639)</f>
        <v>453.64</v>
      </c>
      <c r="J639" s="10">
        <f t="shared" si="36"/>
        <v>3983.5899999999997</v>
      </c>
      <c r="K639" s="11">
        <f t="shared" si="37"/>
        <v>9016.41</v>
      </c>
      <c r="L639" s="10">
        <f t="shared" si="38"/>
        <v>7583.333333333333</v>
      </c>
      <c r="M639" s="11">
        <f t="shared" si="39"/>
        <v>3599.7433333333333</v>
      </c>
      <c r="N639" s="43">
        <v>1</v>
      </c>
      <c r="O639" s="12">
        <v>2380</v>
      </c>
      <c r="P639" s="13">
        <v>0</v>
      </c>
      <c r="Q639" s="43">
        <v>21</v>
      </c>
      <c r="R639" s="43">
        <v>4</v>
      </c>
      <c r="S639" s="13">
        <v>0</v>
      </c>
      <c r="T639" s="42" t="s">
        <v>13</v>
      </c>
      <c r="U639" s="2">
        <v>600</v>
      </c>
      <c r="V639" s="6"/>
      <c r="X639" s="6"/>
      <c r="Y639" s="6"/>
    </row>
    <row r="640" spans="1:25" customFormat="1" ht="13.35" customHeight="1" x14ac:dyDescent="0.25">
      <c r="A640" s="2">
        <v>2022</v>
      </c>
      <c r="B640" s="44" t="s">
        <v>438</v>
      </c>
      <c r="C640" s="2" t="s">
        <v>799</v>
      </c>
      <c r="D640" s="44" t="s">
        <v>439</v>
      </c>
      <c r="E640" s="44" t="s">
        <v>53</v>
      </c>
      <c r="F640" s="44" t="s">
        <v>54</v>
      </c>
      <c r="G640" s="9">
        <f>SUMIFS('Raw Data'!G$3:G$641,'Raw Data'!$B$3:$B$641,$B640,'Raw Data'!$D$3:$D$641,$E640)</f>
        <v>1200</v>
      </c>
      <c r="H640" s="9">
        <f>SUMIFS('Raw Data'!H$3:H$641,'Raw Data'!$B$3:$B$641,$B640,'Raw Data'!$D$3:$D$641,$E640)</f>
        <v>0</v>
      </c>
      <c r="I640" s="9">
        <f>SUMIFS('Raw Data'!I$3:I$641,'Raw Data'!$B$3:$B$641,$B640,'Raw Data'!$D$3:$D$641,$E640)</f>
        <v>0</v>
      </c>
      <c r="J640" s="10">
        <f t="shared" si="36"/>
        <v>0</v>
      </c>
      <c r="K640" s="11">
        <f t="shared" si="37"/>
        <v>1200</v>
      </c>
      <c r="L640" s="10">
        <f t="shared" si="38"/>
        <v>700</v>
      </c>
      <c r="M640" s="11">
        <f t="shared" si="39"/>
        <v>700</v>
      </c>
      <c r="N640" s="46">
        <v>1</v>
      </c>
      <c r="O640" s="2">
        <v>2380</v>
      </c>
      <c r="P640" s="47">
        <v>0</v>
      </c>
      <c r="Q640" s="46">
        <v>21</v>
      </c>
      <c r="R640" s="46">
        <v>4</v>
      </c>
      <c r="S640" s="47">
        <v>0</v>
      </c>
      <c r="T640" s="42">
        <v>810</v>
      </c>
      <c r="U640" s="2">
        <v>800</v>
      </c>
      <c r="V640" s="16"/>
      <c r="X640" s="6"/>
      <c r="Y640" s="6"/>
    </row>
    <row r="641" spans="1:24" ht="13.15" customHeight="1" x14ac:dyDescent="0.25">
      <c r="A641" s="2">
        <v>2022</v>
      </c>
      <c r="B641" s="14" t="s">
        <v>440</v>
      </c>
      <c r="C641" s="2" t="s">
        <v>799</v>
      </c>
      <c r="D641" s="2" t="s">
        <v>441</v>
      </c>
      <c r="E641" s="2" t="s">
        <v>13</v>
      </c>
      <c r="F641" s="2" t="s">
        <v>14</v>
      </c>
      <c r="G641" s="9">
        <f>SUMIFS('Raw Data'!G$3:G$641,'Raw Data'!$B$3:$B$641,$B641,'Raw Data'!$D$3:$D$641,$E641)</f>
        <v>7600</v>
      </c>
      <c r="H641" s="9">
        <f>SUMIFS('Raw Data'!H$3:H$641,'Raw Data'!$B$3:$B$641,$B641,'Raw Data'!$D$3:$D$641,$E641)</f>
        <v>0</v>
      </c>
      <c r="I641" s="9">
        <f>SUMIFS('Raw Data'!I$3:I$641,'Raw Data'!$B$3:$B$641,$B641,'Raw Data'!$D$3:$D$641,$E641)</f>
        <v>0</v>
      </c>
      <c r="J641" s="10">
        <f t="shared" si="36"/>
        <v>0</v>
      </c>
      <c r="K641" s="11">
        <f t="shared" si="37"/>
        <v>7600</v>
      </c>
      <c r="L641" s="10">
        <f t="shared" si="38"/>
        <v>4433.3333333333339</v>
      </c>
      <c r="M641" s="11">
        <f t="shared" si="39"/>
        <v>4433.3333333333339</v>
      </c>
      <c r="N641" s="43">
        <v>1</v>
      </c>
      <c r="O641" s="12">
        <v>2380</v>
      </c>
      <c r="P641" s="13">
        <v>0</v>
      </c>
      <c r="Q641" s="43">
        <v>21</v>
      </c>
      <c r="R641" s="43">
        <v>4</v>
      </c>
      <c r="S641" s="13">
        <v>600</v>
      </c>
      <c r="T641" s="42" t="s">
        <v>13</v>
      </c>
      <c r="U641" s="2">
        <v>600</v>
      </c>
      <c r="W641"/>
    </row>
    <row r="642" spans="1:24" ht="13.15" customHeight="1" x14ac:dyDescent="0.25">
      <c r="A642" s="2">
        <v>2022</v>
      </c>
      <c r="B642" s="14" t="s">
        <v>442</v>
      </c>
      <c r="C642" s="2" t="s">
        <v>799</v>
      </c>
      <c r="D642" s="2" t="s">
        <v>443</v>
      </c>
      <c r="E642" s="2" t="s">
        <v>169</v>
      </c>
      <c r="F642" s="2" t="s">
        <v>170</v>
      </c>
      <c r="G642" s="9">
        <f>SUMIFS('Raw Data'!G$3:G$641,'Raw Data'!$B$3:$B$641,$B642,'Raw Data'!$D$3:$D$641,$E642)</f>
        <v>5000</v>
      </c>
      <c r="H642" s="9">
        <f>SUMIFS('Raw Data'!H$3:H$641,'Raw Data'!$B$3:$B$641,$B642,'Raw Data'!$D$3:$D$641,$E642)</f>
        <v>2248.7399999999998</v>
      </c>
      <c r="I642" s="9">
        <f>SUMIFS('Raw Data'!I$3:I$641,'Raw Data'!$B$3:$B$641,$B642,'Raw Data'!$D$3:$D$641,$E642)</f>
        <v>0</v>
      </c>
      <c r="J642" s="10">
        <f t="shared" si="36"/>
        <v>2248.7399999999998</v>
      </c>
      <c r="K642" s="11">
        <f t="shared" si="37"/>
        <v>2751.26</v>
      </c>
      <c r="L642" s="10">
        <f t="shared" si="38"/>
        <v>2916.666666666667</v>
      </c>
      <c r="M642" s="11">
        <f t="shared" si="39"/>
        <v>667.92666666666719</v>
      </c>
      <c r="N642" s="43">
        <v>1</v>
      </c>
      <c r="O642" s="12">
        <v>2380</v>
      </c>
      <c r="P642" s="13">
        <v>0</v>
      </c>
      <c r="Q642" s="43">
        <v>21</v>
      </c>
      <c r="R642" s="43">
        <v>5</v>
      </c>
      <c r="S642" s="13">
        <v>0</v>
      </c>
      <c r="T642" s="42" t="s">
        <v>169</v>
      </c>
      <c r="U642" s="2">
        <v>500</v>
      </c>
      <c r="V642" s="69"/>
      <c r="W642"/>
    </row>
    <row r="643" spans="1:24" ht="13.15" customHeight="1" x14ac:dyDescent="0.25">
      <c r="A643" s="2">
        <v>2022</v>
      </c>
      <c r="B643" s="14" t="s">
        <v>442</v>
      </c>
      <c r="C643" s="2" t="s">
        <v>799</v>
      </c>
      <c r="D643" s="2" t="s">
        <v>443</v>
      </c>
      <c r="E643" s="2" t="s">
        <v>13</v>
      </c>
      <c r="F643" s="2" t="s">
        <v>14</v>
      </c>
      <c r="G643" s="9">
        <f>SUMIFS('Raw Data'!G$3:G$641,'Raw Data'!$B$3:$B$641,$B643,'Raw Data'!$D$3:$D$641,$E643)</f>
        <v>5000</v>
      </c>
      <c r="H643" s="9">
        <f>SUMIFS('Raw Data'!H$3:H$641,'Raw Data'!$B$3:$B$641,$B643,'Raw Data'!$D$3:$D$641,$E643)</f>
        <v>0</v>
      </c>
      <c r="I643" s="9">
        <f>SUMIFS('Raw Data'!I$3:I$641,'Raw Data'!$B$3:$B$641,$B643,'Raw Data'!$D$3:$D$641,$E643)</f>
        <v>0</v>
      </c>
      <c r="J643" s="10">
        <f t="shared" si="36"/>
        <v>0</v>
      </c>
      <c r="K643" s="11">
        <f t="shared" si="37"/>
        <v>5000</v>
      </c>
      <c r="L643" s="10">
        <f t="shared" si="38"/>
        <v>2916.666666666667</v>
      </c>
      <c r="M643" s="11">
        <f t="shared" si="39"/>
        <v>2916.666666666667</v>
      </c>
      <c r="N643" s="43">
        <v>1</v>
      </c>
      <c r="O643" s="12">
        <v>2380</v>
      </c>
      <c r="P643" s="13">
        <v>0</v>
      </c>
      <c r="Q643" s="43">
        <v>21</v>
      </c>
      <c r="R643" s="43">
        <v>5</v>
      </c>
      <c r="S643" s="13">
        <v>0</v>
      </c>
      <c r="T643" s="42" t="s">
        <v>13</v>
      </c>
      <c r="U643" s="2">
        <v>600</v>
      </c>
      <c r="V643" s="15"/>
      <c r="W643"/>
    </row>
    <row r="644" spans="1:24" ht="13.15" customHeight="1" x14ac:dyDescent="0.25">
      <c r="A644" s="2">
        <v>2022</v>
      </c>
      <c r="B644" s="14" t="s">
        <v>444</v>
      </c>
      <c r="C644" s="2" t="s">
        <v>799</v>
      </c>
      <c r="D644" s="2" t="s">
        <v>445</v>
      </c>
      <c r="E644" s="2" t="s">
        <v>13</v>
      </c>
      <c r="F644" s="2" t="s">
        <v>14</v>
      </c>
      <c r="G644" s="9">
        <f>SUMIFS('Raw Data'!G$3:G$641,'Raw Data'!$B$3:$B$641,$B644,'Raw Data'!$D$3:$D$641,$E644)</f>
        <v>1500</v>
      </c>
      <c r="H644" s="9">
        <f>SUMIFS('Raw Data'!H$3:H$641,'Raw Data'!$B$3:$B$641,$B644,'Raw Data'!$D$3:$D$641,$E644)</f>
        <v>-22.2</v>
      </c>
      <c r="I644" s="9">
        <f>SUMIFS('Raw Data'!I$3:I$641,'Raw Data'!$B$3:$B$641,$B644,'Raw Data'!$D$3:$D$641,$E644)</f>
        <v>0</v>
      </c>
      <c r="J644" s="10">
        <f t="shared" ref="J644:J707" si="40">+H644+I644</f>
        <v>-22.2</v>
      </c>
      <c r="K644" s="11">
        <f t="shared" ref="K644:K707" si="41">+G644-J644</f>
        <v>1522.2</v>
      </c>
      <c r="L644" s="10">
        <f t="shared" ref="L644:L707" si="42">+G644/12*$L$1</f>
        <v>875</v>
      </c>
      <c r="M644" s="11">
        <f t="shared" ref="M644:M707" si="43">+L644-J644</f>
        <v>897.2</v>
      </c>
      <c r="N644" s="43">
        <v>1</v>
      </c>
      <c r="O644" s="12">
        <v>2380</v>
      </c>
      <c r="P644" s="13">
        <v>0</v>
      </c>
      <c r="Q644" s="43">
        <v>21</v>
      </c>
      <c r="R644" s="43">
        <v>5</v>
      </c>
      <c r="S644" s="13">
        <v>600</v>
      </c>
      <c r="T644" s="42" t="s">
        <v>13</v>
      </c>
      <c r="U644" s="2">
        <v>600</v>
      </c>
      <c r="V644" s="69"/>
      <c r="W644"/>
    </row>
    <row r="645" spans="1:24" ht="13.15" customHeight="1" x14ac:dyDescent="0.25">
      <c r="A645" s="2">
        <v>2022</v>
      </c>
      <c r="B645" s="14" t="s">
        <v>446</v>
      </c>
      <c r="C645" s="2" t="s">
        <v>799</v>
      </c>
      <c r="D645" s="2" t="s">
        <v>447</v>
      </c>
      <c r="E645" s="2" t="s">
        <v>169</v>
      </c>
      <c r="F645" s="2" t="s">
        <v>170</v>
      </c>
      <c r="G645" s="9">
        <f>SUMIFS('Raw Data'!G$3:G$641,'Raw Data'!$B$3:$B$641,$B645,'Raw Data'!$D$3:$D$641,$E645)</f>
        <v>500</v>
      </c>
      <c r="H645" s="9">
        <f>SUMIFS('Raw Data'!H$3:H$641,'Raw Data'!$B$3:$B$641,$B645,'Raw Data'!$D$3:$D$641,$E645)</f>
        <v>1298.51</v>
      </c>
      <c r="I645" s="9">
        <f>SUMIFS('Raw Data'!I$3:I$641,'Raw Data'!$B$3:$B$641,$B645,'Raw Data'!$D$3:$D$641,$E645)</f>
        <v>0</v>
      </c>
      <c r="J645" s="10">
        <f t="shared" si="40"/>
        <v>1298.51</v>
      </c>
      <c r="K645" s="11">
        <f t="shared" si="41"/>
        <v>-798.51</v>
      </c>
      <c r="L645" s="10">
        <f t="shared" si="42"/>
        <v>291.66666666666663</v>
      </c>
      <c r="M645" s="11">
        <f t="shared" si="43"/>
        <v>-1006.8433333333334</v>
      </c>
      <c r="N645" s="43">
        <v>1</v>
      </c>
      <c r="O645" s="12">
        <v>2380</v>
      </c>
      <c r="P645" s="13">
        <v>0</v>
      </c>
      <c r="Q645" s="43">
        <v>21</v>
      </c>
      <c r="R645" s="43">
        <v>6</v>
      </c>
      <c r="S645" s="13">
        <v>0</v>
      </c>
      <c r="T645" s="42" t="s">
        <v>169</v>
      </c>
      <c r="U645" s="2">
        <v>500</v>
      </c>
      <c r="V645" s="69"/>
      <c r="W645"/>
    </row>
    <row r="646" spans="1:24" ht="13.15" customHeight="1" x14ac:dyDescent="0.25">
      <c r="A646" s="2">
        <v>2022</v>
      </c>
      <c r="B646" s="14" t="s">
        <v>446</v>
      </c>
      <c r="C646" s="2" t="s">
        <v>799</v>
      </c>
      <c r="D646" s="2" t="s">
        <v>447</v>
      </c>
      <c r="E646" s="2" t="s">
        <v>13</v>
      </c>
      <c r="F646" s="2" t="s">
        <v>14</v>
      </c>
      <c r="G646" s="9">
        <f>SUMIFS('Raw Data'!G$3:G$641,'Raw Data'!$B$3:$B$641,$B646,'Raw Data'!$D$3:$D$641,$E646)</f>
        <v>2500</v>
      </c>
      <c r="H646" s="9">
        <f>SUMIFS('Raw Data'!H$3:H$641,'Raw Data'!$B$3:$B$641,$B646,'Raw Data'!$D$3:$D$641,$E646)</f>
        <v>2272.64</v>
      </c>
      <c r="I646" s="9">
        <f>SUMIFS('Raw Data'!I$3:I$641,'Raw Data'!$B$3:$B$641,$B646,'Raw Data'!$D$3:$D$641,$E646)</f>
        <v>35.89</v>
      </c>
      <c r="J646" s="10">
        <f t="shared" si="40"/>
        <v>2308.5299999999997</v>
      </c>
      <c r="K646" s="11">
        <f t="shared" si="41"/>
        <v>191.47000000000025</v>
      </c>
      <c r="L646" s="10">
        <f t="shared" si="42"/>
        <v>1458.3333333333335</v>
      </c>
      <c r="M646" s="11">
        <f t="shared" si="43"/>
        <v>-850.19666666666626</v>
      </c>
      <c r="N646" s="43">
        <v>1</v>
      </c>
      <c r="O646" s="12">
        <v>2380</v>
      </c>
      <c r="P646" s="13">
        <v>0</v>
      </c>
      <c r="Q646" s="43">
        <v>21</v>
      </c>
      <c r="R646" s="43">
        <v>6</v>
      </c>
      <c r="S646" s="13">
        <v>0</v>
      </c>
      <c r="T646" s="42" t="s">
        <v>13</v>
      </c>
      <c r="U646" s="2">
        <v>600</v>
      </c>
      <c r="W646"/>
    </row>
    <row r="647" spans="1:24" ht="13.15" customHeight="1" x14ac:dyDescent="0.25">
      <c r="A647" s="2">
        <v>2022</v>
      </c>
      <c r="B647" s="14" t="s">
        <v>446</v>
      </c>
      <c r="C647" s="2" t="s">
        <v>799</v>
      </c>
      <c r="D647" s="2" t="s">
        <v>447</v>
      </c>
      <c r="E647" s="2">
        <v>752</v>
      </c>
      <c r="F647" s="2" t="s">
        <v>50</v>
      </c>
      <c r="G647" s="9">
        <f>SUMIFS('Raw Data'!G$3:G$641,'Raw Data'!$B$3:$B$641,$B647,'Raw Data'!$D$3:$D$641,$E647)</f>
        <v>0</v>
      </c>
      <c r="H647" s="9">
        <f>SUMIFS('Raw Data'!H$3:H$641,'Raw Data'!$B$3:$B$641,$B647,'Raw Data'!$D$3:$D$641,$E647)</f>
        <v>0</v>
      </c>
      <c r="I647" s="9">
        <f>SUMIFS('Raw Data'!I$3:I$641,'Raw Data'!$B$3:$B$641,$B647,'Raw Data'!$D$3:$D$641,$E647)</f>
        <v>0</v>
      </c>
      <c r="J647" s="10">
        <f t="shared" si="40"/>
        <v>0</v>
      </c>
      <c r="K647" s="11">
        <f t="shared" si="41"/>
        <v>0</v>
      </c>
      <c r="L647" s="10">
        <f t="shared" si="42"/>
        <v>0</v>
      </c>
      <c r="M647" s="11">
        <f t="shared" si="43"/>
        <v>0</v>
      </c>
      <c r="N647" s="43">
        <v>1</v>
      </c>
      <c r="O647" s="12">
        <v>2380</v>
      </c>
      <c r="P647" s="13">
        <v>0</v>
      </c>
      <c r="Q647" s="43">
        <v>21</v>
      </c>
      <c r="R647" s="43">
        <v>6</v>
      </c>
      <c r="S647" s="13">
        <v>0</v>
      </c>
      <c r="T647" s="42">
        <v>752</v>
      </c>
      <c r="U647" s="2">
        <v>700</v>
      </c>
      <c r="V647" s="69"/>
      <c r="W647"/>
    </row>
    <row r="648" spans="1:24" ht="13.15" customHeight="1" x14ac:dyDescent="0.25">
      <c r="A648" s="2">
        <v>2022</v>
      </c>
      <c r="B648" s="14" t="s">
        <v>448</v>
      </c>
      <c r="C648" s="2" t="s">
        <v>799</v>
      </c>
      <c r="D648" s="2" t="s">
        <v>418</v>
      </c>
      <c r="E648" s="2" t="s">
        <v>169</v>
      </c>
      <c r="F648" s="2" t="s">
        <v>170</v>
      </c>
      <c r="G648" s="9">
        <f>SUMIFS('Raw Data'!G$3:G$641,'Raw Data'!$B$3:$B$641,$B648,'Raw Data'!$D$3:$D$641,$E648)</f>
        <v>0</v>
      </c>
      <c r="H648" s="9">
        <f>SUMIFS('Raw Data'!H$3:H$641,'Raw Data'!$B$3:$B$641,$B648,'Raw Data'!$D$3:$D$641,$E648)</f>
        <v>0</v>
      </c>
      <c r="I648" s="9">
        <f>SUMIFS('Raw Data'!I$3:I$641,'Raw Data'!$B$3:$B$641,$B648,'Raw Data'!$D$3:$D$641,$E648)</f>
        <v>0</v>
      </c>
      <c r="J648" s="10">
        <f t="shared" si="40"/>
        <v>0</v>
      </c>
      <c r="K648" s="11">
        <f t="shared" si="41"/>
        <v>0</v>
      </c>
      <c r="L648" s="10">
        <f t="shared" si="42"/>
        <v>0</v>
      </c>
      <c r="M648" s="11">
        <f t="shared" si="43"/>
        <v>0</v>
      </c>
      <c r="N648" s="43">
        <v>1</v>
      </c>
      <c r="O648" s="12">
        <v>2380</v>
      </c>
      <c r="P648" s="13">
        <v>0</v>
      </c>
      <c r="Q648" s="43">
        <v>21</v>
      </c>
      <c r="R648" s="43">
        <v>32</v>
      </c>
      <c r="S648" s="13">
        <v>0</v>
      </c>
      <c r="T648" s="42" t="s">
        <v>169</v>
      </c>
      <c r="U648" s="2">
        <v>500</v>
      </c>
      <c r="W648"/>
    </row>
    <row r="649" spans="1:24" ht="13.15" customHeight="1" x14ac:dyDescent="0.25">
      <c r="A649" s="2">
        <v>2022</v>
      </c>
      <c r="B649" s="14" t="s">
        <v>448</v>
      </c>
      <c r="C649" s="2" t="s">
        <v>799</v>
      </c>
      <c r="D649" s="2" t="s">
        <v>418</v>
      </c>
      <c r="E649" s="2" t="s">
        <v>13</v>
      </c>
      <c r="F649" s="2" t="s">
        <v>14</v>
      </c>
      <c r="G649" s="9">
        <f>SUMIFS('Raw Data'!G$3:G$641,'Raw Data'!$B$3:$B$641,$B649,'Raw Data'!$D$3:$D$641,$E649)</f>
        <v>0</v>
      </c>
      <c r="H649" s="9">
        <f>SUMIFS('Raw Data'!H$3:H$641,'Raw Data'!$B$3:$B$641,$B649,'Raw Data'!$D$3:$D$641,$E649)</f>
        <v>0</v>
      </c>
      <c r="I649" s="9">
        <f>SUMIFS('Raw Data'!I$3:I$641,'Raw Data'!$B$3:$B$641,$B649,'Raw Data'!$D$3:$D$641,$E649)</f>
        <v>0</v>
      </c>
      <c r="J649" s="10">
        <f t="shared" si="40"/>
        <v>0</v>
      </c>
      <c r="K649" s="11">
        <f t="shared" si="41"/>
        <v>0</v>
      </c>
      <c r="L649" s="10">
        <f t="shared" si="42"/>
        <v>0</v>
      </c>
      <c r="M649" s="11">
        <f t="shared" si="43"/>
        <v>0</v>
      </c>
      <c r="N649" s="43">
        <v>1</v>
      </c>
      <c r="O649" s="12">
        <v>2380</v>
      </c>
      <c r="P649" s="13">
        <v>0</v>
      </c>
      <c r="Q649" s="43">
        <v>21</v>
      </c>
      <c r="R649" s="43">
        <v>32</v>
      </c>
      <c r="S649" s="13">
        <v>0</v>
      </c>
      <c r="T649" s="42" t="s">
        <v>13</v>
      </c>
      <c r="U649" s="2">
        <v>600</v>
      </c>
      <c r="W649"/>
    </row>
    <row r="650" spans="1:24" ht="13.15" customHeight="1" x14ac:dyDescent="0.25">
      <c r="A650" s="2">
        <v>2022</v>
      </c>
      <c r="B650" s="14" t="s">
        <v>449</v>
      </c>
      <c r="C650" s="2" t="s">
        <v>799</v>
      </c>
      <c r="D650" s="2" t="s">
        <v>450</v>
      </c>
      <c r="E650" s="2" t="s">
        <v>169</v>
      </c>
      <c r="F650" s="2" t="s">
        <v>170</v>
      </c>
      <c r="G650" s="9">
        <f>SUMIFS('Raw Data'!G$3:G$641,'Raw Data'!$B$3:$B$641,$B650,'Raw Data'!$D$3:$D$641,$E650)</f>
        <v>2000</v>
      </c>
      <c r="H650" s="9">
        <f>SUMIFS('Raw Data'!H$3:H$641,'Raw Data'!$B$3:$B$641,$B650,'Raw Data'!$D$3:$D$641,$E650)</f>
        <v>1058.46</v>
      </c>
      <c r="I650" s="9">
        <f>SUMIFS('Raw Data'!I$3:I$641,'Raw Data'!$B$3:$B$641,$B650,'Raw Data'!$D$3:$D$641,$E650)</f>
        <v>0</v>
      </c>
      <c r="J650" s="10">
        <f t="shared" si="40"/>
        <v>1058.46</v>
      </c>
      <c r="K650" s="11">
        <f t="shared" si="41"/>
        <v>941.54</v>
      </c>
      <c r="L650" s="10">
        <f t="shared" si="42"/>
        <v>1166.6666666666665</v>
      </c>
      <c r="M650" s="11">
        <f t="shared" si="43"/>
        <v>108.20666666666648</v>
      </c>
      <c r="N650" s="43">
        <v>1</v>
      </c>
      <c r="O650" s="12">
        <v>2380</v>
      </c>
      <c r="P650" s="13">
        <v>0</v>
      </c>
      <c r="Q650" s="43">
        <v>24</v>
      </c>
      <c r="R650" s="43">
        <v>7</v>
      </c>
      <c r="S650" s="13">
        <v>0</v>
      </c>
      <c r="T650" s="42" t="s">
        <v>169</v>
      </c>
      <c r="U650" s="2">
        <v>500</v>
      </c>
      <c r="V650" s="69"/>
      <c r="W650"/>
    </row>
    <row r="651" spans="1:24" ht="13.15" customHeight="1" x14ac:dyDescent="0.25">
      <c r="A651" s="2">
        <v>2022</v>
      </c>
      <c r="B651" s="14" t="s">
        <v>449</v>
      </c>
      <c r="C651" s="2" t="s">
        <v>799</v>
      </c>
      <c r="D651" s="2" t="s">
        <v>450</v>
      </c>
      <c r="E651" s="2" t="s">
        <v>19</v>
      </c>
      <c r="F651" s="2" t="s">
        <v>752</v>
      </c>
      <c r="G651" s="9">
        <f>SUMIFS('Raw Data'!G$3:G$641,'Raw Data'!$B$3:$B$641,$B651,'Raw Data'!$D$3:$D$641,$E651)</f>
        <v>1000</v>
      </c>
      <c r="H651" s="9">
        <f>SUMIFS('Raw Data'!H$3:H$641,'Raw Data'!$B$3:$B$641,$B651,'Raw Data'!$D$3:$D$641,$E651)</f>
        <v>433.22</v>
      </c>
      <c r="I651" s="9">
        <f>SUMIFS('Raw Data'!I$3:I$641,'Raw Data'!$B$3:$B$641,$B651,'Raw Data'!$D$3:$D$641,$E651)</f>
        <v>0</v>
      </c>
      <c r="J651" s="10">
        <f t="shared" si="40"/>
        <v>433.22</v>
      </c>
      <c r="K651" s="11">
        <f t="shared" si="41"/>
        <v>566.78</v>
      </c>
      <c r="L651" s="10">
        <f t="shared" si="42"/>
        <v>583.33333333333326</v>
      </c>
      <c r="M651" s="11">
        <f t="shared" si="43"/>
        <v>150.11333333333323</v>
      </c>
      <c r="N651" s="43">
        <v>1</v>
      </c>
      <c r="O651" s="12">
        <v>2380</v>
      </c>
      <c r="P651" s="13">
        <v>0</v>
      </c>
      <c r="Q651" s="43">
        <v>24</v>
      </c>
      <c r="R651" s="43">
        <v>7</v>
      </c>
      <c r="S651" s="13">
        <v>0</v>
      </c>
      <c r="T651" s="42" t="s">
        <v>19</v>
      </c>
      <c r="U651" s="2">
        <v>500</v>
      </c>
      <c r="W651"/>
    </row>
    <row r="652" spans="1:24" ht="13.15" customHeight="1" x14ac:dyDescent="0.25">
      <c r="A652" s="2">
        <v>2022</v>
      </c>
      <c r="B652" s="14" t="s">
        <v>449</v>
      </c>
      <c r="C652" s="2" t="s">
        <v>799</v>
      </c>
      <c r="D652" s="2" t="s">
        <v>450</v>
      </c>
      <c r="E652" s="2" t="s">
        <v>13</v>
      </c>
      <c r="F652" s="2" t="s">
        <v>14</v>
      </c>
      <c r="G652" s="9">
        <f>SUMIFS('Raw Data'!G$3:G$641,'Raw Data'!$B$3:$B$641,$B652,'Raw Data'!$D$3:$D$641,$E652)</f>
        <v>2000</v>
      </c>
      <c r="H652" s="9">
        <f>SUMIFS('Raw Data'!H$3:H$641,'Raw Data'!$B$3:$B$641,$B652,'Raw Data'!$D$3:$D$641,$E652)</f>
        <v>256.76</v>
      </c>
      <c r="I652" s="9">
        <f>SUMIFS('Raw Data'!I$3:I$641,'Raw Data'!$B$3:$B$641,$B652,'Raw Data'!$D$3:$D$641,$E652)</f>
        <v>50.76</v>
      </c>
      <c r="J652" s="10">
        <f t="shared" si="40"/>
        <v>307.52</v>
      </c>
      <c r="K652" s="11">
        <f t="shared" si="41"/>
        <v>1692.48</v>
      </c>
      <c r="L652" s="10">
        <f t="shared" si="42"/>
        <v>1166.6666666666665</v>
      </c>
      <c r="M652" s="11">
        <f t="shared" si="43"/>
        <v>859.14666666666653</v>
      </c>
      <c r="N652" s="43">
        <v>1</v>
      </c>
      <c r="O652" s="12">
        <v>2380</v>
      </c>
      <c r="P652" s="13">
        <v>0</v>
      </c>
      <c r="Q652" s="43">
        <v>24</v>
      </c>
      <c r="R652" s="43">
        <v>7</v>
      </c>
      <c r="S652" s="13">
        <v>0</v>
      </c>
      <c r="T652" s="42" t="s">
        <v>13</v>
      </c>
      <c r="U652" s="2">
        <v>600</v>
      </c>
      <c r="W652"/>
    </row>
    <row r="653" spans="1:24" ht="13.15" customHeight="1" x14ac:dyDescent="0.25">
      <c r="A653" s="2">
        <v>2022</v>
      </c>
      <c r="B653" s="14" t="s">
        <v>449</v>
      </c>
      <c r="C653" s="2" t="s">
        <v>799</v>
      </c>
      <c r="D653" s="2" t="s">
        <v>450</v>
      </c>
      <c r="E653" s="2" t="s">
        <v>100</v>
      </c>
      <c r="F653" s="2" t="s">
        <v>101</v>
      </c>
      <c r="G653" s="9">
        <f>SUMIFS('Raw Data'!G$3:G$641,'Raw Data'!$B$3:$B$641,$B653,'Raw Data'!$D$3:$D$641,$E653)</f>
        <v>7864.24</v>
      </c>
      <c r="H653" s="9">
        <f>SUMIFS('Raw Data'!H$3:H$641,'Raw Data'!$B$3:$B$641,$B653,'Raw Data'!$D$3:$D$641,$E653)</f>
        <v>0</v>
      </c>
      <c r="I653" s="9">
        <f>SUMIFS('Raw Data'!I$3:I$641,'Raw Data'!$B$3:$B$641,$B653,'Raw Data'!$D$3:$D$641,$E653)</f>
        <v>0</v>
      </c>
      <c r="J653" s="10">
        <f t="shared" si="40"/>
        <v>0</v>
      </c>
      <c r="K653" s="11">
        <f t="shared" si="41"/>
        <v>7864.24</v>
      </c>
      <c r="L653" s="10">
        <f t="shared" si="42"/>
        <v>4587.4733333333334</v>
      </c>
      <c r="M653" s="11">
        <f t="shared" si="43"/>
        <v>4587.4733333333334</v>
      </c>
      <c r="N653" s="43">
        <v>1</v>
      </c>
      <c r="O653" s="12">
        <v>2380</v>
      </c>
      <c r="P653" s="13">
        <v>0</v>
      </c>
      <c r="Q653" s="43">
        <v>24</v>
      </c>
      <c r="R653" s="43">
        <v>7</v>
      </c>
      <c r="S653" s="13">
        <v>0</v>
      </c>
      <c r="T653" s="42" t="s">
        <v>100</v>
      </c>
      <c r="U653" s="2">
        <v>700</v>
      </c>
      <c r="V653" s="69"/>
      <c r="W653"/>
    </row>
    <row r="654" spans="1:24" ht="13.15" customHeight="1" x14ac:dyDescent="0.25">
      <c r="A654" s="2">
        <v>2022</v>
      </c>
      <c r="B654" s="14" t="s">
        <v>451</v>
      </c>
      <c r="C654" s="2" t="s">
        <v>799</v>
      </c>
      <c r="D654" s="2" t="s">
        <v>452</v>
      </c>
      <c r="E654" s="2" t="s">
        <v>13</v>
      </c>
      <c r="F654" s="2" t="s">
        <v>14</v>
      </c>
      <c r="G654" s="9">
        <f>SUMIFS('Raw Data'!G$3:G$641,'Raw Data'!$B$3:$B$641,$B654,'Raw Data'!$D$3:$D$641,$E654)</f>
        <v>0</v>
      </c>
      <c r="H654" s="9">
        <f>SUMIFS('Raw Data'!H$3:H$641,'Raw Data'!$B$3:$B$641,$B654,'Raw Data'!$D$3:$D$641,$E654)</f>
        <v>0</v>
      </c>
      <c r="I654" s="9">
        <f>SUMIFS('Raw Data'!I$3:I$641,'Raw Data'!$B$3:$B$641,$B654,'Raw Data'!$D$3:$D$641,$E654)</f>
        <v>0</v>
      </c>
      <c r="J654" s="10">
        <f t="shared" si="40"/>
        <v>0</v>
      </c>
      <c r="K654" s="11">
        <f t="shared" si="41"/>
        <v>0</v>
      </c>
      <c r="L654" s="10">
        <f t="shared" si="42"/>
        <v>0</v>
      </c>
      <c r="M654" s="11">
        <f t="shared" si="43"/>
        <v>0</v>
      </c>
      <c r="N654" s="43">
        <v>1</v>
      </c>
      <c r="O654" s="12">
        <v>2390</v>
      </c>
      <c r="P654" s="13">
        <v>0</v>
      </c>
      <c r="Q654" s="43">
        <v>0</v>
      </c>
      <c r="R654" s="43">
        <v>35</v>
      </c>
      <c r="S654" s="13">
        <v>0</v>
      </c>
      <c r="T654" s="42">
        <v>610</v>
      </c>
      <c r="U654" s="2">
        <v>600</v>
      </c>
      <c r="V654" s="15"/>
      <c r="W654"/>
    </row>
    <row r="655" spans="1:24" customFormat="1" ht="13.35" customHeight="1" x14ac:dyDescent="0.25">
      <c r="A655" s="2">
        <v>2022</v>
      </c>
      <c r="B655" s="14" t="s">
        <v>453</v>
      </c>
      <c r="C655" s="2" t="s">
        <v>799</v>
      </c>
      <c r="D655" s="2" t="s">
        <v>454</v>
      </c>
      <c r="E655" s="2" t="s">
        <v>27</v>
      </c>
      <c r="F655" s="2" t="s">
        <v>28</v>
      </c>
      <c r="G655" s="9">
        <f>SUMIFS('Raw Data'!G$3:G$641,'Raw Data'!$B$3:$B$641,$B655,'Raw Data'!$D$3:$D$641,$E655)</f>
        <v>0</v>
      </c>
      <c r="H655" s="9">
        <f>SUMIFS('Raw Data'!H$3:H$641,'Raw Data'!$B$3:$B$641,$B655,'Raw Data'!$D$3:$D$641,$E655)</f>
        <v>0</v>
      </c>
      <c r="I655" s="9">
        <f>SUMIFS('Raw Data'!I$3:I$641,'Raw Data'!$B$3:$B$641,$B655,'Raw Data'!$D$3:$D$641,$E655)</f>
        <v>0</v>
      </c>
      <c r="J655" s="10">
        <f t="shared" si="40"/>
        <v>0</v>
      </c>
      <c r="K655" s="11">
        <f t="shared" si="41"/>
        <v>0</v>
      </c>
      <c r="L655" s="10">
        <f t="shared" si="42"/>
        <v>0</v>
      </c>
      <c r="M655" s="11">
        <f t="shared" si="43"/>
        <v>0</v>
      </c>
      <c r="N655" s="43">
        <v>1</v>
      </c>
      <c r="O655" s="12">
        <v>2390</v>
      </c>
      <c r="P655" s="13">
        <v>0</v>
      </c>
      <c r="Q655" s="43">
        <v>21</v>
      </c>
      <c r="R655" s="43">
        <v>35</v>
      </c>
      <c r="S655" s="13">
        <v>0</v>
      </c>
      <c r="T655" s="42" t="s">
        <v>27</v>
      </c>
      <c r="U655" s="2">
        <v>300</v>
      </c>
      <c r="V655" s="69"/>
      <c r="X655" s="6"/>
    </row>
    <row r="656" spans="1:24" ht="13.15" customHeight="1" x14ac:dyDescent="0.25">
      <c r="A656" s="2">
        <v>2022</v>
      </c>
      <c r="B656" s="14" t="s">
        <v>453</v>
      </c>
      <c r="C656" s="2" t="s">
        <v>799</v>
      </c>
      <c r="D656" s="2" t="s">
        <v>454</v>
      </c>
      <c r="E656" s="2" t="s">
        <v>19</v>
      </c>
      <c r="F656" s="2" t="s">
        <v>752</v>
      </c>
      <c r="G656" s="9">
        <f>SUMIFS('Raw Data'!G$3:G$641,'Raw Data'!$B$3:$B$641,$B656,'Raw Data'!$D$3:$D$641,$E656)</f>
        <v>1050.5999999999999</v>
      </c>
      <c r="H656" s="9">
        <f>SUMIFS('Raw Data'!H$3:H$641,'Raw Data'!$B$3:$B$641,$B656,'Raw Data'!$D$3:$D$641,$E656)</f>
        <v>105.9</v>
      </c>
      <c r="I656" s="9">
        <f>SUMIFS('Raw Data'!I$3:I$641,'Raw Data'!$B$3:$B$641,$B656,'Raw Data'!$D$3:$D$641,$E656)</f>
        <v>0</v>
      </c>
      <c r="J656" s="10">
        <f t="shared" si="40"/>
        <v>105.9</v>
      </c>
      <c r="K656" s="11">
        <f t="shared" si="41"/>
        <v>944.69999999999993</v>
      </c>
      <c r="L656" s="10">
        <f t="shared" si="42"/>
        <v>612.85</v>
      </c>
      <c r="M656" s="11">
        <f t="shared" si="43"/>
        <v>506.95000000000005</v>
      </c>
      <c r="N656" s="43">
        <v>1</v>
      </c>
      <c r="O656" s="12">
        <v>2390</v>
      </c>
      <c r="P656" s="13">
        <v>0</v>
      </c>
      <c r="Q656" s="43">
        <v>21</v>
      </c>
      <c r="R656" s="43">
        <v>35</v>
      </c>
      <c r="S656" s="13">
        <v>0</v>
      </c>
      <c r="T656" s="42" t="s">
        <v>19</v>
      </c>
      <c r="U656" s="2">
        <v>500</v>
      </c>
      <c r="V656" s="15"/>
      <c r="W656"/>
    </row>
    <row r="657" spans="1:24" ht="13.15" customHeight="1" x14ac:dyDescent="0.25">
      <c r="A657" s="2">
        <v>2022</v>
      </c>
      <c r="B657" s="14" t="s">
        <v>453</v>
      </c>
      <c r="C657" s="2" t="s">
        <v>799</v>
      </c>
      <c r="D657" s="2" t="s">
        <v>454</v>
      </c>
      <c r="E657" s="2" t="s">
        <v>13</v>
      </c>
      <c r="F657" s="2" t="s">
        <v>14</v>
      </c>
      <c r="G657" s="9">
        <f>SUMIFS('Raw Data'!G$3:G$641,'Raw Data'!$B$3:$B$641,$B657,'Raw Data'!$D$3:$D$641,$E657)</f>
        <v>1560.6</v>
      </c>
      <c r="H657" s="9">
        <f>SUMIFS('Raw Data'!H$3:H$641,'Raw Data'!$B$3:$B$641,$B657,'Raw Data'!$D$3:$D$641,$E657)</f>
        <v>0</v>
      </c>
      <c r="I657" s="9">
        <f>SUMIFS('Raw Data'!I$3:I$641,'Raw Data'!$B$3:$B$641,$B657,'Raw Data'!$D$3:$D$641,$E657)</f>
        <v>58.8</v>
      </c>
      <c r="J657" s="10">
        <f t="shared" si="40"/>
        <v>58.8</v>
      </c>
      <c r="K657" s="11">
        <f t="shared" si="41"/>
        <v>1501.8</v>
      </c>
      <c r="L657" s="10">
        <f t="shared" si="42"/>
        <v>910.34999999999991</v>
      </c>
      <c r="M657" s="11">
        <f t="shared" si="43"/>
        <v>851.55</v>
      </c>
      <c r="N657" s="43">
        <v>1</v>
      </c>
      <c r="O657" s="12">
        <v>2390</v>
      </c>
      <c r="P657" s="13">
        <v>0</v>
      </c>
      <c r="Q657" s="43">
        <v>21</v>
      </c>
      <c r="R657" s="43">
        <v>35</v>
      </c>
      <c r="S657" s="13">
        <v>0</v>
      </c>
      <c r="T657" s="42" t="s">
        <v>13</v>
      </c>
      <c r="U657" s="2">
        <v>600</v>
      </c>
      <c r="W657"/>
    </row>
    <row r="658" spans="1:24" customFormat="1" ht="13.35" customHeight="1" x14ac:dyDescent="0.25">
      <c r="A658" s="2">
        <v>2022</v>
      </c>
      <c r="B658" s="14" t="s">
        <v>455</v>
      </c>
      <c r="C658" s="2" t="s">
        <v>799</v>
      </c>
      <c r="D658" s="2" t="s">
        <v>456</v>
      </c>
      <c r="E658" s="2" t="s">
        <v>13</v>
      </c>
      <c r="F658" s="2" t="s">
        <v>14</v>
      </c>
      <c r="G658" s="9">
        <f>SUMIFS('Raw Data'!G$3:G$641,'Raw Data'!$B$3:$B$641,$B658,'Raw Data'!$D$3:$D$641,$E658)</f>
        <v>24000</v>
      </c>
      <c r="H658" s="9">
        <f>SUMIFS('Raw Data'!H$3:H$641,'Raw Data'!$B$3:$B$641,$B658,'Raw Data'!$D$3:$D$641,$E658)</f>
        <v>9482.52</v>
      </c>
      <c r="I658" s="9">
        <f>SUMIFS('Raw Data'!I$3:I$641,'Raw Data'!$B$3:$B$641,$B658,'Raw Data'!$D$3:$D$641,$E658)</f>
        <v>1809.23</v>
      </c>
      <c r="J658" s="10">
        <f t="shared" si="40"/>
        <v>11291.75</v>
      </c>
      <c r="K658" s="11">
        <f t="shared" si="41"/>
        <v>12708.25</v>
      </c>
      <c r="L658" s="10">
        <f t="shared" si="42"/>
        <v>14000</v>
      </c>
      <c r="M658" s="11">
        <f t="shared" si="43"/>
        <v>2708.25</v>
      </c>
      <c r="N658" s="43">
        <v>1</v>
      </c>
      <c r="O658" s="12">
        <v>2390</v>
      </c>
      <c r="P658" s="13">
        <v>0</v>
      </c>
      <c r="Q658" s="43">
        <v>24</v>
      </c>
      <c r="R658" s="43">
        <v>7</v>
      </c>
      <c r="S658" s="13">
        <v>0</v>
      </c>
      <c r="T658" s="42" t="s">
        <v>13</v>
      </c>
      <c r="U658" s="2">
        <v>600</v>
      </c>
      <c r="V658" s="69"/>
      <c r="X658" s="6"/>
    </row>
    <row r="659" spans="1:24" ht="13.15" customHeight="1" x14ac:dyDescent="0.25">
      <c r="A659" s="2">
        <v>2022</v>
      </c>
      <c r="B659" s="44" t="s">
        <v>859</v>
      </c>
      <c r="C659" s="2" t="s">
        <v>799</v>
      </c>
      <c r="D659" s="44" t="s">
        <v>860</v>
      </c>
      <c r="E659" s="44" t="s">
        <v>17</v>
      </c>
      <c r="F659" s="44" t="s">
        <v>18</v>
      </c>
      <c r="G659" s="9">
        <f>SUMIFS('Raw Data'!G$3:G$641,'Raw Data'!$B$3:$B$641,$B659,'Raw Data'!$D$3:$D$641,$E659)</f>
        <v>26000</v>
      </c>
      <c r="H659" s="9">
        <f>SUMIFS('Raw Data'!H$3:H$641,'Raw Data'!$B$3:$B$641,$B659,'Raw Data'!$D$3:$D$641,$E659)</f>
        <v>0</v>
      </c>
      <c r="I659" s="9">
        <f>SUMIFS('Raw Data'!I$3:I$641,'Raw Data'!$B$3:$B$641,$B659,'Raw Data'!$D$3:$D$641,$E659)</f>
        <v>0</v>
      </c>
      <c r="J659" s="10">
        <f t="shared" si="40"/>
        <v>0</v>
      </c>
      <c r="K659" s="11">
        <f t="shared" si="41"/>
        <v>26000</v>
      </c>
      <c r="L659" s="10">
        <f t="shared" si="42"/>
        <v>15166.666666666666</v>
      </c>
      <c r="M659" s="11">
        <f t="shared" si="43"/>
        <v>15166.666666666666</v>
      </c>
      <c r="N659" s="46">
        <v>1</v>
      </c>
      <c r="O659" s="2">
        <v>2720</v>
      </c>
      <c r="P659" s="47">
        <v>800</v>
      </c>
      <c r="Q659" s="46">
        <v>10</v>
      </c>
      <c r="R659" s="46">
        <v>0</v>
      </c>
      <c r="S659" s="47">
        <v>432</v>
      </c>
      <c r="T659" s="42">
        <v>513</v>
      </c>
      <c r="U659" s="2">
        <v>500</v>
      </c>
      <c r="V659" s="69"/>
      <c r="W659"/>
    </row>
    <row r="660" spans="1:24" ht="13.15" customHeight="1" x14ac:dyDescent="0.25">
      <c r="A660" s="2">
        <v>2022</v>
      </c>
      <c r="B660" s="14" t="s">
        <v>608</v>
      </c>
      <c r="C660" s="2" t="s">
        <v>799</v>
      </c>
      <c r="D660" s="2" t="s">
        <v>609</v>
      </c>
      <c r="E660" s="2" t="s">
        <v>17</v>
      </c>
      <c r="F660" s="2" t="s">
        <v>18</v>
      </c>
      <c r="G660" s="9">
        <f>SUMIFS('Raw Data'!G$3:G$641,'Raw Data'!$B$3:$B$641,$B660,'Raw Data'!$D$3:$D$641,$E660)</f>
        <v>0</v>
      </c>
      <c r="H660" s="9">
        <f>SUMIFS('Raw Data'!H$3:H$641,'Raw Data'!$B$3:$B$641,$B660,'Raw Data'!$D$3:$D$641,$E660)</f>
        <v>0</v>
      </c>
      <c r="I660" s="9">
        <f>SUMIFS('Raw Data'!I$3:I$641,'Raw Data'!$B$3:$B$641,$B660,'Raw Data'!$D$3:$D$641,$E660)</f>
        <v>0</v>
      </c>
      <c r="J660" s="10">
        <f t="shared" si="40"/>
        <v>0</v>
      </c>
      <c r="K660" s="11">
        <f t="shared" si="41"/>
        <v>0</v>
      </c>
      <c r="L660" s="10">
        <f t="shared" si="42"/>
        <v>0</v>
      </c>
      <c r="M660" s="11">
        <f t="shared" si="43"/>
        <v>0</v>
      </c>
      <c r="N660" s="43">
        <v>1</v>
      </c>
      <c r="O660" s="12">
        <v>2720</v>
      </c>
      <c r="P660" s="13">
        <v>800</v>
      </c>
      <c r="Q660" s="43">
        <v>11</v>
      </c>
      <c r="R660" s="43">
        <v>0</v>
      </c>
      <c r="S660" s="13">
        <v>432</v>
      </c>
      <c r="T660" s="42" t="s">
        <v>17</v>
      </c>
      <c r="U660" s="2">
        <v>500</v>
      </c>
      <c r="W660"/>
    </row>
    <row r="661" spans="1:24" ht="13.15" customHeight="1" x14ac:dyDescent="0.25">
      <c r="A661" s="2">
        <v>2022</v>
      </c>
      <c r="B661" s="14" t="s">
        <v>610</v>
      </c>
      <c r="C661" s="2" t="s">
        <v>799</v>
      </c>
      <c r="D661" s="2" t="s">
        <v>609</v>
      </c>
      <c r="E661" s="2" t="s">
        <v>17</v>
      </c>
      <c r="F661" s="2" t="s">
        <v>18</v>
      </c>
      <c r="G661" s="9">
        <f>SUMIFS('Raw Data'!G$3:G$641,'Raw Data'!$B$3:$B$641,$B661,'Raw Data'!$D$3:$D$641,$E661)</f>
        <v>0</v>
      </c>
      <c r="H661" s="9">
        <f>SUMIFS('Raw Data'!H$3:H$641,'Raw Data'!$B$3:$B$641,$B661,'Raw Data'!$D$3:$D$641,$E661)</f>
        <v>0</v>
      </c>
      <c r="I661" s="9">
        <f>SUMIFS('Raw Data'!I$3:I$641,'Raw Data'!$B$3:$B$641,$B661,'Raw Data'!$D$3:$D$641,$E661)</f>
        <v>0</v>
      </c>
      <c r="J661" s="10">
        <f t="shared" si="40"/>
        <v>0</v>
      </c>
      <c r="K661" s="11">
        <f t="shared" si="41"/>
        <v>0</v>
      </c>
      <c r="L661" s="10">
        <f t="shared" si="42"/>
        <v>0</v>
      </c>
      <c r="M661" s="11">
        <f t="shared" si="43"/>
        <v>0</v>
      </c>
      <c r="N661" s="43">
        <v>1</v>
      </c>
      <c r="O661" s="12">
        <v>2720</v>
      </c>
      <c r="P661" s="13">
        <v>800</v>
      </c>
      <c r="Q661" s="43">
        <v>21</v>
      </c>
      <c r="R661" s="43">
        <v>0</v>
      </c>
      <c r="S661" s="13">
        <v>432</v>
      </c>
      <c r="T661" s="42" t="s">
        <v>17</v>
      </c>
      <c r="U661" s="2">
        <v>500</v>
      </c>
      <c r="W661"/>
    </row>
    <row r="662" spans="1:24" ht="13.15" customHeight="1" x14ac:dyDescent="0.25">
      <c r="A662" s="2">
        <v>2022</v>
      </c>
      <c r="B662" s="14" t="s">
        <v>611</v>
      </c>
      <c r="C662" s="2" t="s">
        <v>799</v>
      </c>
      <c r="D662" s="2" t="s">
        <v>612</v>
      </c>
      <c r="E662" s="2" t="s">
        <v>17</v>
      </c>
      <c r="F662" s="2" t="s">
        <v>18</v>
      </c>
      <c r="G662" s="9">
        <f>SUMIFS('Raw Data'!G$3:G$641,'Raw Data'!$B$3:$B$641,$B662,'Raw Data'!$D$3:$D$641,$E662)</f>
        <v>0</v>
      </c>
      <c r="H662" s="9">
        <f>SUMIFS('Raw Data'!H$3:H$641,'Raw Data'!$B$3:$B$641,$B662,'Raw Data'!$D$3:$D$641,$E662)</f>
        <v>0</v>
      </c>
      <c r="I662" s="9">
        <f>SUMIFS('Raw Data'!I$3:I$641,'Raw Data'!$B$3:$B$641,$B662,'Raw Data'!$D$3:$D$641,$E662)</f>
        <v>0</v>
      </c>
      <c r="J662" s="10">
        <f t="shared" si="40"/>
        <v>0</v>
      </c>
      <c r="K662" s="11">
        <f t="shared" si="41"/>
        <v>0</v>
      </c>
      <c r="L662" s="10">
        <f t="shared" si="42"/>
        <v>0</v>
      </c>
      <c r="M662" s="11">
        <f t="shared" si="43"/>
        <v>0</v>
      </c>
      <c r="N662" s="43">
        <v>1</v>
      </c>
      <c r="O662" s="12">
        <v>2720</v>
      </c>
      <c r="P662" s="13">
        <v>810</v>
      </c>
      <c r="Q662" s="43">
        <v>11</v>
      </c>
      <c r="R662" s="43">
        <v>0</v>
      </c>
      <c r="S662" s="13">
        <v>432</v>
      </c>
      <c r="T662" s="42" t="s">
        <v>17</v>
      </c>
      <c r="U662" s="2">
        <v>500</v>
      </c>
      <c r="V662"/>
      <c r="W662"/>
    </row>
    <row r="663" spans="1:24" customFormat="1" ht="13.35" customHeight="1" x14ac:dyDescent="0.25">
      <c r="A663" s="2">
        <v>2022</v>
      </c>
      <c r="B663" s="70" t="s">
        <v>613</v>
      </c>
      <c r="C663" s="68" t="s">
        <v>799</v>
      </c>
      <c r="D663" s="16" t="s">
        <v>609</v>
      </c>
      <c r="E663" s="16" t="s">
        <v>17</v>
      </c>
      <c r="F663" s="16" t="s">
        <v>18</v>
      </c>
      <c r="G663" s="9">
        <f>SUMIFS('Raw Data'!G$3:G$641,'Raw Data'!$B$3:$B$641,$B663,'Raw Data'!$D$3:$D$641,$E663)</f>
        <v>2522.9299999999998</v>
      </c>
      <c r="H663" s="9">
        <f>SUMIFS('Raw Data'!H$3:H$641,'Raw Data'!$B$3:$B$641,$B663,'Raw Data'!$D$3:$D$641,$E663)</f>
        <v>1854.23</v>
      </c>
      <c r="I663" s="9">
        <f>SUMIFS('Raw Data'!I$3:I$641,'Raw Data'!$B$3:$B$641,$B663,'Raw Data'!$D$3:$D$641,$E663)</f>
        <v>0</v>
      </c>
      <c r="J663" s="10">
        <f t="shared" si="40"/>
        <v>1854.23</v>
      </c>
      <c r="K663" s="11">
        <f t="shared" si="41"/>
        <v>668.69999999999982</v>
      </c>
      <c r="L663" s="10">
        <f t="shared" si="42"/>
        <v>1471.7091666666665</v>
      </c>
      <c r="M663" s="11">
        <f t="shared" si="43"/>
        <v>-382.52083333333348</v>
      </c>
      <c r="N663" s="43">
        <v>1</v>
      </c>
      <c r="O663" s="12">
        <v>2720</v>
      </c>
      <c r="P663" s="13">
        <v>810</v>
      </c>
      <c r="Q663" s="43">
        <v>21</v>
      </c>
      <c r="R663" s="43">
        <v>0</v>
      </c>
      <c r="S663" s="13">
        <v>432</v>
      </c>
      <c r="T663" s="42" t="s">
        <v>17</v>
      </c>
      <c r="U663" s="2">
        <v>500</v>
      </c>
    </row>
    <row r="664" spans="1:24" ht="13.15" customHeight="1" x14ac:dyDescent="0.25">
      <c r="A664" s="2">
        <v>2022</v>
      </c>
      <c r="B664" s="14" t="s">
        <v>639</v>
      </c>
      <c r="C664" s="2" t="s">
        <v>799</v>
      </c>
      <c r="D664" s="2" t="s">
        <v>640</v>
      </c>
      <c r="E664" s="2" t="s">
        <v>27</v>
      </c>
      <c r="F664" s="2" t="s">
        <v>28</v>
      </c>
      <c r="G664" s="9">
        <f>SUMIFS('Raw Data'!G$3:G$641,'Raw Data'!$B$3:$B$641,$B664,'Raw Data'!$D$3:$D$641,$E664)</f>
        <v>0</v>
      </c>
      <c r="H664" s="9">
        <f>SUMIFS('Raw Data'!H$3:H$641,'Raw Data'!$B$3:$B$641,$B664,'Raw Data'!$D$3:$D$641,$E664)</f>
        <v>0</v>
      </c>
      <c r="I664" s="9">
        <f>SUMIFS('Raw Data'!I$3:I$641,'Raw Data'!$B$3:$B$641,$B664,'Raw Data'!$D$3:$D$641,$E664)</f>
        <v>0</v>
      </c>
      <c r="J664" s="10">
        <f t="shared" si="40"/>
        <v>0</v>
      </c>
      <c r="K664" s="11">
        <f t="shared" si="41"/>
        <v>0</v>
      </c>
      <c r="L664" s="10">
        <f t="shared" si="42"/>
        <v>0</v>
      </c>
      <c r="M664" s="11">
        <f t="shared" si="43"/>
        <v>0</v>
      </c>
      <c r="N664" s="43">
        <v>1</v>
      </c>
      <c r="O664" s="12">
        <v>2831</v>
      </c>
      <c r="P664" s="13">
        <v>0</v>
      </c>
      <c r="Q664" s="43">
        <v>0</v>
      </c>
      <c r="R664" s="43">
        <v>35</v>
      </c>
      <c r="S664" s="13">
        <v>0</v>
      </c>
      <c r="T664" s="42" t="s">
        <v>27</v>
      </c>
      <c r="U664" s="2">
        <v>300</v>
      </c>
      <c r="V664"/>
      <c r="W664"/>
    </row>
    <row r="665" spans="1:24" ht="13.15" customHeight="1" x14ac:dyDescent="0.25">
      <c r="A665" s="2">
        <v>2022</v>
      </c>
      <c r="B665" s="44" t="s">
        <v>641</v>
      </c>
      <c r="C665" s="44" t="s">
        <v>799</v>
      </c>
      <c r="D665" s="44" t="s">
        <v>642</v>
      </c>
      <c r="E665" s="44" t="s">
        <v>345</v>
      </c>
      <c r="F665" s="44" t="s">
        <v>346</v>
      </c>
      <c r="G665" s="9">
        <f>SUMIFS('Raw Data'!G$3:G$641,'Raw Data'!$B$3:$B$641,$B665,'Raw Data'!$D$3:$D$641,$E665)</f>
        <v>3121.2</v>
      </c>
      <c r="H665" s="9">
        <f>SUMIFS('Raw Data'!H$3:H$641,'Raw Data'!$B$3:$B$641,$B665,'Raw Data'!$D$3:$D$641,$E665)</f>
        <v>0</v>
      </c>
      <c r="I665" s="9">
        <f>SUMIFS('Raw Data'!I$3:I$641,'Raw Data'!$B$3:$B$641,$B665,'Raw Data'!$D$3:$D$641,$E665)</f>
        <v>0</v>
      </c>
      <c r="J665" s="10">
        <f t="shared" si="40"/>
        <v>0</v>
      </c>
      <c r="K665" s="11">
        <f t="shared" si="41"/>
        <v>3121.2</v>
      </c>
      <c r="L665" s="10">
        <f t="shared" si="42"/>
        <v>1820.6999999999998</v>
      </c>
      <c r="M665" s="11">
        <f t="shared" si="43"/>
        <v>1820.6999999999998</v>
      </c>
      <c r="N665" s="43">
        <v>1</v>
      </c>
      <c r="O665" s="12">
        <v>2834</v>
      </c>
      <c r="P665" s="13">
        <v>0</v>
      </c>
      <c r="Q665" s="43">
        <v>0</v>
      </c>
      <c r="R665" s="43">
        <v>0</v>
      </c>
      <c r="S665" s="13">
        <v>0</v>
      </c>
      <c r="T665" s="42" t="s">
        <v>345</v>
      </c>
      <c r="U665" s="2">
        <v>300</v>
      </c>
      <c r="V665"/>
      <c r="W665"/>
    </row>
    <row r="666" spans="1:24" ht="13.15" customHeight="1" x14ac:dyDescent="0.25">
      <c r="A666" s="2">
        <v>2022</v>
      </c>
      <c r="B666" s="44" t="s">
        <v>641</v>
      </c>
      <c r="C666" s="44" t="s">
        <v>799</v>
      </c>
      <c r="D666" s="44" t="s">
        <v>642</v>
      </c>
      <c r="E666" s="44" t="s">
        <v>19</v>
      </c>
      <c r="F666" s="44" t="s">
        <v>20</v>
      </c>
      <c r="G666" s="9">
        <f>SUMIFS('Raw Data'!G$3:G$641,'Raw Data'!$B$3:$B$641,$B666,'Raw Data'!$D$3:$D$641,$E666)</f>
        <v>5202</v>
      </c>
      <c r="H666" s="9">
        <f>SUMIFS('Raw Data'!H$3:H$641,'Raw Data'!$B$3:$B$641,$B666,'Raw Data'!$D$3:$D$641,$E666)</f>
        <v>0</v>
      </c>
      <c r="I666" s="9">
        <f>SUMIFS('Raw Data'!I$3:I$641,'Raw Data'!$B$3:$B$641,$B666,'Raw Data'!$D$3:$D$641,$E666)</f>
        <v>0</v>
      </c>
      <c r="J666" s="10">
        <f t="shared" si="40"/>
        <v>0</v>
      </c>
      <c r="K666" s="11">
        <f t="shared" si="41"/>
        <v>5202</v>
      </c>
      <c r="L666" s="10">
        <f t="shared" si="42"/>
        <v>3034.5</v>
      </c>
      <c r="M666" s="11">
        <f t="shared" si="43"/>
        <v>3034.5</v>
      </c>
      <c r="N666" s="43">
        <v>1</v>
      </c>
      <c r="O666" s="12">
        <v>2834</v>
      </c>
      <c r="P666" s="13">
        <v>0</v>
      </c>
      <c r="Q666" s="43">
        <v>0</v>
      </c>
      <c r="R666" s="43">
        <v>0</v>
      </c>
      <c r="S666" s="13">
        <v>0</v>
      </c>
      <c r="T666" s="42" t="s">
        <v>19</v>
      </c>
      <c r="U666" s="2">
        <v>500</v>
      </c>
      <c r="W666"/>
    </row>
    <row r="667" spans="1:24" ht="13.15" customHeight="1" x14ac:dyDescent="0.25">
      <c r="A667" s="2">
        <v>2022</v>
      </c>
      <c r="B667" s="44" t="s">
        <v>647</v>
      </c>
      <c r="C667" s="44" t="s">
        <v>799</v>
      </c>
      <c r="D667" s="44" t="s">
        <v>648</v>
      </c>
      <c r="E667" s="44" t="s">
        <v>345</v>
      </c>
      <c r="F667" s="44" t="s">
        <v>346</v>
      </c>
      <c r="G667" s="9">
        <f>SUMIFS('Raw Data'!G$3:G$641,'Raw Data'!$B$3:$B$641,$B667,'Raw Data'!$D$3:$D$641,$E667)</f>
        <v>0</v>
      </c>
      <c r="H667" s="9">
        <f>SUMIFS('Raw Data'!H$3:H$641,'Raw Data'!$B$3:$B$641,$B667,'Raw Data'!$D$3:$D$641,$E667)</f>
        <v>0</v>
      </c>
      <c r="I667" s="9">
        <f>SUMIFS('Raw Data'!I$3:I$641,'Raw Data'!$B$3:$B$641,$B667,'Raw Data'!$D$3:$D$641,$E667)</f>
        <v>0</v>
      </c>
      <c r="J667" s="10">
        <f t="shared" si="40"/>
        <v>0</v>
      </c>
      <c r="K667" s="11">
        <f t="shared" si="41"/>
        <v>0</v>
      </c>
      <c r="L667" s="10">
        <f t="shared" si="42"/>
        <v>0</v>
      </c>
      <c r="M667" s="11">
        <f t="shared" si="43"/>
        <v>0</v>
      </c>
      <c r="N667" s="43">
        <v>1</v>
      </c>
      <c r="O667" s="12">
        <v>2834</v>
      </c>
      <c r="P667" s="13">
        <v>0</v>
      </c>
      <c r="Q667" s="43">
        <v>0</v>
      </c>
      <c r="R667" s="43">
        <v>0</v>
      </c>
      <c r="S667" s="13">
        <v>564</v>
      </c>
      <c r="T667" s="42" t="s">
        <v>345</v>
      </c>
      <c r="U667" s="2">
        <v>300</v>
      </c>
      <c r="W667"/>
    </row>
    <row r="668" spans="1:24" ht="13.15" customHeight="1" x14ac:dyDescent="0.25">
      <c r="A668" s="2">
        <v>2022</v>
      </c>
      <c r="B668" s="44" t="s">
        <v>647</v>
      </c>
      <c r="C668" s="44" t="s">
        <v>799</v>
      </c>
      <c r="D668" s="44" t="s">
        <v>648</v>
      </c>
      <c r="E668" s="44" t="s">
        <v>19</v>
      </c>
      <c r="F668" s="44" t="s">
        <v>20</v>
      </c>
      <c r="G668" s="9">
        <f>SUMIFS('Raw Data'!G$3:G$641,'Raw Data'!$B$3:$B$641,$B668,'Raw Data'!$D$3:$D$641,$E668)</f>
        <v>0</v>
      </c>
      <c r="H668" s="9">
        <f>SUMIFS('Raw Data'!H$3:H$641,'Raw Data'!$B$3:$B$641,$B668,'Raw Data'!$D$3:$D$641,$E668)</f>
        <v>0</v>
      </c>
      <c r="I668" s="9">
        <f>SUMIFS('Raw Data'!I$3:I$641,'Raw Data'!$B$3:$B$641,$B668,'Raw Data'!$D$3:$D$641,$E668)</f>
        <v>0</v>
      </c>
      <c r="J668" s="10">
        <f t="shared" si="40"/>
        <v>0</v>
      </c>
      <c r="K668" s="11">
        <f t="shared" si="41"/>
        <v>0</v>
      </c>
      <c r="L668" s="10">
        <f t="shared" si="42"/>
        <v>0</v>
      </c>
      <c r="M668" s="11">
        <f t="shared" si="43"/>
        <v>0</v>
      </c>
      <c r="N668" s="43">
        <v>1</v>
      </c>
      <c r="O668" s="12">
        <v>2834</v>
      </c>
      <c r="P668" s="13">
        <v>0</v>
      </c>
      <c r="Q668" s="43">
        <v>0</v>
      </c>
      <c r="R668" s="43">
        <v>0</v>
      </c>
      <c r="S668" s="13">
        <v>564</v>
      </c>
      <c r="T668" s="42" t="s">
        <v>19</v>
      </c>
      <c r="U668" s="2">
        <v>500</v>
      </c>
      <c r="V668"/>
      <c r="W668"/>
    </row>
    <row r="669" spans="1:24" ht="13.15" customHeight="1" x14ac:dyDescent="0.25">
      <c r="A669" s="2">
        <v>2022</v>
      </c>
      <c r="B669" s="44" t="s">
        <v>915</v>
      </c>
      <c r="C669" s="44" t="s">
        <v>799</v>
      </c>
      <c r="D669" s="44" t="s">
        <v>916</v>
      </c>
      <c r="E669" s="44" t="s">
        <v>345</v>
      </c>
      <c r="F669" s="44" t="s">
        <v>346</v>
      </c>
      <c r="G669" s="9">
        <f>SUMIFS('Raw Data'!G$3:G$641,'Raw Data'!$B$3:$B$641,$B669,'Raw Data'!$D$3:$D$641,$E669)</f>
        <v>0</v>
      </c>
      <c r="H669" s="9">
        <f>SUMIFS('Raw Data'!H$3:H$641,'Raw Data'!$B$3:$B$641,$B669,'Raw Data'!$D$3:$D$641,$E669)</f>
        <v>0</v>
      </c>
      <c r="I669" s="9">
        <f>SUMIFS('Raw Data'!I$3:I$641,'Raw Data'!$B$3:$B$641,$B669,'Raw Data'!$D$3:$D$641,$E669)</f>
        <v>0</v>
      </c>
      <c r="J669" s="10">
        <f t="shared" si="40"/>
        <v>0</v>
      </c>
      <c r="K669" s="11">
        <f t="shared" si="41"/>
        <v>0</v>
      </c>
      <c r="L669" s="10">
        <f t="shared" si="42"/>
        <v>0</v>
      </c>
      <c r="M669" s="11">
        <f t="shared" si="43"/>
        <v>0</v>
      </c>
      <c r="N669" s="43">
        <v>1</v>
      </c>
      <c r="O669" s="12">
        <v>2834</v>
      </c>
      <c r="P669" s="13">
        <v>0</v>
      </c>
      <c r="Q669" s="43">
        <v>0</v>
      </c>
      <c r="R669" s="43">
        <v>50</v>
      </c>
      <c r="S669" s="13">
        <v>0</v>
      </c>
      <c r="T669" s="42" t="s">
        <v>345</v>
      </c>
      <c r="U669" s="2">
        <v>300</v>
      </c>
      <c r="V669"/>
      <c r="W669"/>
    </row>
    <row r="670" spans="1:24" ht="13.15" customHeight="1" x14ac:dyDescent="0.25">
      <c r="A670" s="2">
        <v>2022</v>
      </c>
      <c r="B670" s="44" t="s">
        <v>1014</v>
      </c>
      <c r="C670" s="44" t="s">
        <v>799</v>
      </c>
      <c r="D670" s="44" t="s">
        <v>1015</v>
      </c>
      <c r="E670" s="44" t="s">
        <v>19</v>
      </c>
      <c r="F670" s="44" t="s">
        <v>20</v>
      </c>
      <c r="G670" s="9">
        <f>SUMIFS('Raw Data'!G$3:G$641,'Raw Data'!$B$3:$B$641,$B670,'Raw Data'!$D$3:$D$641,$E670)</f>
        <v>2200</v>
      </c>
      <c r="H670" s="9">
        <f>SUMIFS('Raw Data'!H$3:H$641,'Raw Data'!$B$3:$B$641,$B670,'Raw Data'!$D$3:$D$641,$E670)</f>
        <v>0</v>
      </c>
      <c r="I670" s="9">
        <f>SUMIFS('Raw Data'!I$3:I$641,'Raw Data'!$B$3:$B$641,$B670,'Raw Data'!$D$3:$D$641,$E670)</f>
        <v>0</v>
      </c>
      <c r="J670" s="10">
        <f t="shared" si="40"/>
        <v>0</v>
      </c>
      <c r="K670" s="11">
        <f t="shared" si="41"/>
        <v>2200</v>
      </c>
      <c r="L670" s="10">
        <f t="shared" si="42"/>
        <v>1283.3333333333335</v>
      </c>
      <c r="M670" s="11">
        <f t="shared" si="43"/>
        <v>1283.3333333333335</v>
      </c>
      <c r="N670" s="46">
        <v>1</v>
      </c>
      <c r="O670" s="2">
        <v>2834</v>
      </c>
      <c r="P670" s="47">
        <v>0</v>
      </c>
      <c r="Q670" s="46">
        <v>0</v>
      </c>
      <c r="R670" s="46">
        <v>51</v>
      </c>
      <c r="S670" s="47">
        <v>564</v>
      </c>
      <c r="T670" s="44">
        <v>580</v>
      </c>
      <c r="U670" s="44">
        <v>500</v>
      </c>
      <c r="V670"/>
      <c r="W670"/>
    </row>
    <row r="671" spans="1:24" ht="13.15" customHeight="1" x14ac:dyDescent="0.25">
      <c r="A671" s="2">
        <v>2022</v>
      </c>
      <c r="B671" s="44" t="s">
        <v>1016</v>
      </c>
      <c r="C671" s="2" t="s">
        <v>799</v>
      </c>
      <c r="D671" s="44" t="s">
        <v>1017</v>
      </c>
      <c r="E671" s="44" t="s">
        <v>345</v>
      </c>
      <c r="F671" s="44" t="s">
        <v>346</v>
      </c>
      <c r="G671" s="9">
        <f>SUMIFS('Raw Data'!G$3:G$641,'Raw Data'!$B$3:$B$641,$B671,'Raw Data'!$D$3:$D$641,$E671)</f>
        <v>0</v>
      </c>
      <c r="H671" s="9">
        <f>SUMIFS('Raw Data'!H$3:H$641,'Raw Data'!$B$3:$B$641,$B671,'Raw Data'!$D$3:$D$641,$E671)</f>
        <v>1089.71</v>
      </c>
      <c r="I671" s="9">
        <f>SUMIFS('Raw Data'!I$3:I$641,'Raw Data'!$B$3:$B$641,$B671,'Raw Data'!$D$3:$D$641,$E671)</f>
        <v>0</v>
      </c>
      <c r="J671" s="10">
        <f t="shared" si="40"/>
        <v>1089.71</v>
      </c>
      <c r="K671" s="11">
        <f t="shared" si="41"/>
        <v>-1089.71</v>
      </c>
      <c r="L671" s="10">
        <f t="shared" si="42"/>
        <v>0</v>
      </c>
      <c r="M671" s="11">
        <f t="shared" si="43"/>
        <v>-1089.71</v>
      </c>
      <c r="N671" s="46">
        <v>1</v>
      </c>
      <c r="O671" s="2">
        <v>2834</v>
      </c>
      <c r="P671" s="47">
        <v>0</v>
      </c>
      <c r="Q671" s="46">
        <v>0</v>
      </c>
      <c r="R671" s="46">
        <v>52</v>
      </c>
      <c r="S671" s="47">
        <v>564</v>
      </c>
      <c r="T671" s="44">
        <v>360</v>
      </c>
      <c r="U671" s="2">
        <v>300</v>
      </c>
      <c r="W671"/>
    </row>
    <row r="672" spans="1:24" ht="13.15" customHeight="1" x14ac:dyDescent="0.25">
      <c r="A672" s="2">
        <v>2022</v>
      </c>
      <c r="B672" s="44" t="s">
        <v>1016</v>
      </c>
      <c r="C672" s="44" t="s">
        <v>799</v>
      </c>
      <c r="D672" s="44" t="s">
        <v>1017</v>
      </c>
      <c r="E672" s="44" t="s">
        <v>19</v>
      </c>
      <c r="F672" s="44" t="s">
        <v>20</v>
      </c>
      <c r="G672" s="9">
        <f>SUMIFS('Raw Data'!G$3:G$641,'Raw Data'!$B$3:$B$641,$B672,'Raw Data'!$D$3:$D$641,$E672)</f>
        <v>0</v>
      </c>
      <c r="H672" s="9">
        <f>SUMIFS('Raw Data'!H$3:H$641,'Raw Data'!$B$3:$B$641,$B672,'Raw Data'!$D$3:$D$641,$E672)</f>
        <v>173.6</v>
      </c>
      <c r="I672" s="9">
        <f>SUMIFS('Raw Data'!I$3:I$641,'Raw Data'!$B$3:$B$641,$B672,'Raw Data'!$D$3:$D$641,$E672)</f>
        <v>0</v>
      </c>
      <c r="J672" s="10">
        <f t="shared" si="40"/>
        <v>173.6</v>
      </c>
      <c r="K672" s="11">
        <f t="shared" si="41"/>
        <v>-173.6</v>
      </c>
      <c r="L672" s="10">
        <f t="shared" si="42"/>
        <v>0</v>
      </c>
      <c r="M672" s="11">
        <f t="shared" si="43"/>
        <v>-173.6</v>
      </c>
      <c r="N672" s="46">
        <v>1</v>
      </c>
      <c r="O672" s="2">
        <v>2834</v>
      </c>
      <c r="P672" s="47">
        <v>0</v>
      </c>
      <c r="Q672" s="46">
        <v>0</v>
      </c>
      <c r="R672" s="46">
        <v>52</v>
      </c>
      <c r="S672" s="47">
        <v>564</v>
      </c>
      <c r="T672" s="44" t="s">
        <v>19</v>
      </c>
      <c r="U672" s="44">
        <v>500</v>
      </c>
      <c r="V672" s="69"/>
      <c r="W672"/>
    </row>
    <row r="673" spans="1:23" ht="13.15" customHeight="1" x14ac:dyDescent="0.25">
      <c r="A673" s="2">
        <v>2022</v>
      </c>
      <c r="B673" s="44" t="s">
        <v>651</v>
      </c>
      <c r="C673" s="44" t="s">
        <v>799</v>
      </c>
      <c r="D673" s="44" t="s">
        <v>652</v>
      </c>
      <c r="E673" s="44" t="s">
        <v>345</v>
      </c>
      <c r="F673" s="44" t="s">
        <v>346</v>
      </c>
      <c r="G673" s="9">
        <f>SUMIFS('Raw Data'!G$3:G$641,'Raw Data'!$B$3:$B$641,$B673,'Raw Data'!$D$3:$D$641,$E673)</f>
        <v>1800</v>
      </c>
      <c r="H673" s="9">
        <f>SUMIFS('Raw Data'!H$3:H$641,'Raw Data'!$B$3:$B$641,$B673,'Raw Data'!$D$3:$D$641,$E673)</f>
        <v>0</v>
      </c>
      <c r="I673" s="9">
        <f>SUMIFS('Raw Data'!I$3:I$641,'Raw Data'!$B$3:$B$641,$B673,'Raw Data'!$D$3:$D$641,$E673)</f>
        <v>0</v>
      </c>
      <c r="J673" s="10">
        <f t="shared" si="40"/>
        <v>0</v>
      </c>
      <c r="K673" s="11">
        <f t="shared" si="41"/>
        <v>1800</v>
      </c>
      <c r="L673" s="10">
        <f t="shared" si="42"/>
        <v>1050</v>
      </c>
      <c r="M673" s="11">
        <f t="shared" si="43"/>
        <v>1050</v>
      </c>
      <c r="N673" s="43">
        <v>1</v>
      </c>
      <c r="O673" s="12">
        <v>2834</v>
      </c>
      <c r="P673" s="13">
        <v>0</v>
      </c>
      <c r="Q673" s="43">
        <v>0</v>
      </c>
      <c r="R673" s="43">
        <v>55</v>
      </c>
      <c r="S673" s="13">
        <v>0</v>
      </c>
      <c r="T673" s="42" t="s">
        <v>345</v>
      </c>
      <c r="U673" s="2">
        <v>300</v>
      </c>
      <c r="W673"/>
    </row>
    <row r="674" spans="1:23" ht="13.15" customHeight="1" x14ac:dyDescent="0.25">
      <c r="A674" s="2">
        <v>2022</v>
      </c>
      <c r="B674" s="44" t="s">
        <v>653</v>
      </c>
      <c r="C674" s="44" t="s">
        <v>799</v>
      </c>
      <c r="D674" s="44" t="s">
        <v>654</v>
      </c>
      <c r="E674" s="44" t="s">
        <v>345</v>
      </c>
      <c r="F674" s="44" t="s">
        <v>346</v>
      </c>
      <c r="G674" s="9">
        <f>SUMIFS('Raw Data'!G$3:G$641,'Raw Data'!$B$3:$B$641,$B674,'Raw Data'!$D$3:$D$641,$E674)</f>
        <v>1040.4000000000001</v>
      </c>
      <c r="H674" s="9">
        <f>SUMIFS('Raw Data'!H$3:H$641,'Raw Data'!$B$3:$B$641,$B674,'Raw Data'!$D$3:$D$641,$E674)</f>
        <v>0</v>
      </c>
      <c r="I674" s="9">
        <f>SUMIFS('Raw Data'!I$3:I$641,'Raw Data'!$B$3:$B$641,$B674,'Raw Data'!$D$3:$D$641,$E674)</f>
        <v>0</v>
      </c>
      <c r="J674" s="10">
        <f t="shared" si="40"/>
        <v>0</v>
      </c>
      <c r="K674" s="11">
        <f t="shared" si="41"/>
        <v>1040.4000000000001</v>
      </c>
      <c r="L674" s="10">
        <f t="shared" si="42"/>
        <v>606.9</v>
      </c>
      <c r="M674" s="11">
        <f t="shared" si="43"/>
        <v>606.9</v>
      </c>
      <c r="N674" s="43">
        <v>1</v>
      </c>
      <c r="O674" s="12">
        <v>2834</v>
      </c>
      <c r="P674" s="13">
        <v>0</v>
      </c>
      <c r="Q674" s="43">
        <v>21</v>
      </c>
      <c r="R674" s="43">
        <v>35</v>
      </c>
      <c r="S674" s="13">
        <v>0</v>
      </c>
      <c r="T674" s="42" t="s">
        <v>345</v>
      </c>
      <c r="U674" s="2">
        <v>300</v>
      </c>
      <c r="W674"/>
    </row>
    <row r="675" spans="1:23" ht="13.15" customHeight="1" x14ac:dyDescent="0.25">
      <c r="A675" s="2">
        <v>2022</v>
      </c>
      <c r="B675" s="44" t="s">
        <v>653</v>
      </c>
      <c r="C675" s="44" t="s">
        <v>799</v>
      </c>
      <c r="D675" s="44" t="s">
        <v>654</v>
      </c>
      <c r="E675" s="44" t="s">
        <v>19</v>
      </c>
      <c r="F675" s="44" t="s">
        <v>20</v>
      </c>
      <c r="G675" s="9">
        <f>SUMIFS('Raw Data'!G$3:G$641,'Raw Data'!$B$3:$B$641,$B675,'Raw Data'!$D$3:$D$641,$E675)</f>
        <v>0</v>
      </c>
      <c r="H675" s="9">
        <f>SUMIFS('Raw Data'!H$3:H$641,'Raw Data'!$B$3:$B$641,$B675,'Raw Data'!$D$3:$D$641,$E675)</f>
        <v>0</v>
      </c>
      <c r="I675" s="9">
        <f>SUMIFS('Raw Data'!I$3:I$641,'Raw Data'!$B$3:$B$641,$B675,'Raw Data'!$D$3:$D$641,$E675)</f>
        <v>0</v>
      </c>
      <c r="J675" s="10">
        <f t="shared" si="40"/>
        <v>0</v>
      </c>
      <c r="K675" s="11">
        <f t="shared" si="41"/>
        <v>0</v>
      </c>
      <c r="L675" s="10">
        <f t="shared" si="42"/>
        <v>0</v>
      </c>
      <c r="M675" s="11">
        <f t="shared" si="43"/>
        <v>0</v>
      </c>
      <c r="N675" s="43">
        <v>1</v>
      </c>
      <c r="O675" s="12">
        <v>2834</v>
      </c>
      <c r="P675" s="13">
        <v>0</v>
      </c>
      <c r="Q675" s="43">
        <v>21</v>
      </c>
      <c r="R675" s="43">
        <v>35</v>
      </c>
      <c r="S675" s="13">
        <v>0</v>
      </c>
      <c r="T675" s="42" t="s">
        <v>19</v>
      </c>
      <c r="U675" s="2">
        <v>500</v>
      </c>
      <c r="W675"/>
    </row>
    <row r="676" spans="1:23" ht="13.15" customHeight="1" x14ac:dyDescent="0.25">
      <c r="A676" s="2">
        <v>2022</v>
      </c>
      <c r="B676" s="44" t="s">
        <v>655</v>
      </c>
      <c r="C676" s="44" t="s">
        <v>799</v>
      </c>
      <c r="D676" s="44" t="s">
        <v>656</v>
      </c>
      <c r="E676" s="44" t="s">
        <v>345</v>
      </c>
      <c r="F676" s="44" t="s">
        <v>346</v>
      </c>
      <c r="G676" s="9">
        <f>SUMIFS('Raw Data'!G$3:G$641,'Raw Data'!$B$3:$B$641,$B676,'Raw Data'!$D$3:$D$641,$E676)</f>
        <v>0</v>
      </c>
      <c r="H676" s="9">
        <f>SUMIFS('Raw Data'!H$3:H$641,'Raw Data'!$B$3:$B$641,$B676,'Raw Data'!$D$3:$D$641,$E676)</f>
        <v>0</v>
      </c>
      <c r="I676" s="9">
        <f>SUMIFS('Raw Data'!I$3:I$641,'Raw Data'!$B$3:$B$641,$B676,'Raw Data'!$D$3:$D$641,$E676)</f>
        <v>0</v>
      </c>
      <c r="J676" s="10">
        <f t="shared" si="40"/>
        <v>0</v>
      </c>
      <c r="K676" s="11">
        <f t="shared" si="41"/>
        <v>0</v>
      </c>
      <c r="L676" s="10">
        <f t="shared" si="42"/>
        <v>0</v>
      </c>
      <c r="M676" s="11">
        <f t="shared" si="43"/>
        <v>0</v>
      </c>
      <c r="N676" s="43">
        <v>1</v>
      </c>
      <c r="O676" s="12">
        <v>2834</v>
      </c>
      <c r="P676" s="13">
        <v>0</v>
      </c>
      <c r="Q676" s="43">
        <v>22</v>
      </c>
      <c r="R676" s="43">
        <v>50</v>
      </c>
      <c r="S676" s="13">
        <v>0</v>
      </c>
      <c r="T676" s="42" t="s">
        <v>345</v>
      </c>
      <c r="U676" s="2">
        <v>300</v>
      </c>
      <c r="W676"/>
    </row>
    <row r="677" spans="1:23" ht="13.15" customHeight="1" x14ac:dyDescent="0.25">
      <c r="A677" s="2">
        <v>2022</v>
      </c>
      <c r="B677" s="44" t="s">
        <v>655</v>
      </c>
      <c r="C677" s="44" t="s">
        <v>799</v>
      </c>
      <c r="D677" s="44" t="s">
        <v>656</v>
      </c>
      <c r="E677" s="44" t="s">
        <v>19</v>
      </c>
      <c r="F677" s="44" t="s">
        <v>20</v>
      </c>
      <c r="G677" s="9">
        <f>SUMIFS('Raw Data'!G$3:G$641,'Raw Data'!$B$3:$B$641,$B677,'Raw Data'!$D$3:$D$641,$E677)</f>
        <v>0</v>
      </c>
      <c r="H677" s="9">
        <f>SUMIFS('Raw Data'!H$3:H$641,'Raw Data'!$B$3:$B$641,$B677,'Raw Data'!$D$3:$D$641,$E677)</f>
        <v>0</v>
      </c>
      <c r="I677" s="9">
        <f>SUMIFS('Raw Data'!I$3:I$641,'Raw Data'!$B$3:$B$641,$B677,'Raw Data'!$D$3:$D$641,$E677)</f>
        <v>0</v>
      </c>
      <c r="J677" s="10">
        <f t="shared" si="40"/>
        <v>0</v>
      </c>
      <c r="K677" s="11">
        <f t="shared" si="41"/>
        <v>0</v>
      </c>
      <c r="L677" s="10">
        <f t="shared" si="42"/>
        <v>0</v>
      </c>
      <c r="M677" s="11">
        <f t="shared" si="43"/>
        <v>0</v>
      </c>
      <c r="N677" s="43">
        <v>1</v>
      </c>
      <c r="O677" s="12">
        <v>2834</v>
      </c>
      <c r="P677" s="13">
        <v>0</v>
      </c>
      <c r="Q677" s="43">
        <v>22</v>
      </c>
      <c r="R677" s="43">
        <v>50</v>
      </c>
      <c r="S677" s="13">
        <v>0</v>
      </c>
      <c r="T677" s="42" t="s">
        <v>19</v>
      </c>
      <c r="U677" s="2">
        <v>500</v>
      </c>
      <c r="W677"/>
    </row>
    <row r="678" spans="1:23" ht="13.15" customHeight="1" x14ac:dyDescent="0.25">
      <c r="A678" s="2">
        <v>2022</v>
      </c>
      <c r="B678" s="14" t="s">
        <v>659</v>
      </c>
      <c r="C678" s="2" t="s">
        <v>799</v>
      </c>
      <c r="D678" s="2" t="s">
        <v>660</v>
      </c>
      <c r="E678" s="2" t="s">
        <v>33</v>
      </c>
      <c r="F678" s="2" t="s">
        <v>34</v>
      </c>
      <c r="G678" s="9">
        <f>SUMIFS('Raw Data'!G$3:G$641,'Raw Data'!$B$3:$B$641,$B678,'Raw Data'!$D$3:$D$641,$E678)</f>
        <v>4500</v>
      </c>
      <c r="H678" s="9">
        <f>SUMIFS('Raw Data'!H$3:H$641,'Raw Data'!$B$3:$B$641,$B678,'Raw Data'!$D$3:$D$641,$E678)</f>
        <v>5756</v>
      </c>
      <c r="I678" s="9">
        <f>SUMIFS('Raw Data'!I$3:I$641,'Raw Data'!$B$3:$B$641,$B678,'Raw Data'!$D$3:$D$641,$E678)</f>
        <v>0</v>
      </c>
      <c r="J678" s="10">
        <f t="shared" si="40"/>
        <v>5756</v>
      </c>
      <c r="K678" s="11">
        <f t="shared" si="41"/>
        <v>-1256</v>
      </c>
      <c r="L678" s="10">
        <f t="shared" si="42"/>
        <v>2625</v>
      </c>
      <c r="M678" s="11">
        <f t="shared" si="43"/>
        <v>-3131</v>
      </c>
      <c r="N678" s="43">
        <v>1</v>
      </c>
      <c r="O678" s="12">
        <v>2835</v>
      </c>
      <c r="P678" s="13">
        <v>0</v>
      </c>
      <c r="Q678" s="43">
        <v>0</v>
      </c>
      <c r="R678" s="43">
        <v>0</v>
      </c>
      <c r="S678" s="13">
        <v>0</v>
      </c>
      <c r="T678" s="42" t="s">
        <v>33</v>
      </c>
      <c r="U678" s="2">
        <v>300</v>
      </c>
      <c r="W678"/>
    </row>
    <row r="679" spans="1:23" ht="13.15" customHeight="1" x14ac:dyDescent="0.25">
      <c r="A679" s="2">
        <v>2022</v>
      </c>
      <c r="B679" s="44" t="s">
        <v>669</v>
      </c>
      <c r="C679" s="44" t="s">
        <v>799</v>
      </c>
      <c r="D679" s="44" t="s">
        <v>670</v>
      </c>
      <c r="E679" s="44" t="s">
        <v>19</v>
      </c>
      <c r="F679" s="44" t="s">
        <v>20</v>
      </c>
      <c r="G679" s="9">
        <f>SUMIFS('Raw Data'!G$3:G$641,'Raw Data'!$B$3:$B$641,$B679,'Raw Data'!$D$3:$D$641,$E679)</f>
        <v>0</v>
      </c>
      <c r="H679" s="9">
        <f>SUMIFS('Raw Data'!H$3:H$641,'Raw Data'!$B$3:$B$641,$B679,'Raw Data'!$D$3:$D$641,$E679)</f>
        <v>0</v>
      </c>
      <c r="I679" s="9">
        <f>SUMIFS('Raw Data'!I$3:I$641,'Raw Data'!$B$3:$B$641,$B679,'Raw Data'!$D$3:$D$641,$E679)</f>
        <v>0</v>
      </c>
      <c r="J679" s="10">
        <f t="shared" si="40"/>
        <v>0</v>
      </c>
      <c r="K679" s="11">
        <f t="shared" si="41"/>
        <v>0</v>
      </c>
      <c r="L679" s="10">
        <f t="shared" si="42"/>
        <v>0</v>
      </c>
      <c r="M679" s="11">
        <f t="shared" si="43"/>
        <v>0</v>
      </c>
      <c r="N679" s="43">
        <v>1</v>
      </c>
      <c r="O679" s="12">
        <v>2836</v>
      </c>
      <c r="P679" s="13">
        <v>0</v>
      </c>
      <c r="Q679" s="43">
        <v>12</v>
      </c>
      <c r="R679" s="43">
        <v>0</v>
      </c>
      <c r="S679" s="13">
        <v>0</v>
      </c>
      <c r="T679" s="42" t="s">
        <v>19</v>
      </c>
      <c r="U679" s="2">
        <v>500</v>
      </c>
      <c r="W679"/>
    </row>
    <row r="680" spans="1:23" ht="13.15" customHeight="1" x14ac:dyDescent="0.25">
      <c r="A680" s="2">
        <v>2022</v>
      </c>
      <c r="B680" s="44" t="s">
        <v>671</v>
      </c>
      <c r="C680" s="44" t="s">
        <v>799</v>
      </c>
      <c r="D680" s="44" t="s">
        <v>672</v>
      </c>
      <c r="E680" s="44" t="s">
        <v>19</v>
      </c>
      <c r="F680" s="44" t="s">
        <v>20</v>
      </c>
      <c r="G680" s="9">
        <f>SUMIFS('Raw Data'!G$3:G$641,'Raw Data'!$B$3:$B$641,$B680,'Raw Data'!$D$3:$D$641,$E680)</f>
        <v>0</v>
      </c>
      <c r="H680" s="9">
        <f>SUMIFS('Raw Data'!H$3:H$641,'Raw Data'!$B$3:$B$641,$B680,'Raw Data'!$D$3:$D$641,$E680)</f>
        <v>0</v>
      </c>
      <c r="I680" s="9">
        <f>SUMIFS('Raw Data'!I$3:I$641,'Raw Data'!$B$3:$B$641,$B680,'Raw Data'!$D$3:$D$641,$E680)</f>
        <v>0</v>
      </c>
      <c r="J680" s="10">
        <f t="shared" si="40"/>
        <v>0</v>
      </c>
      <c r="K680" s="11">
        <f t="shared" si="41"/>
        <v>0</v>
      </c>
      <c r="L680" s="10">
        <f t="shared" si="42"/>
        <v>0</v>
      </c>
      <c r="M680" s="11">
        <f t="shared" si="43"/>
        <v>0</v>
      </c>
      <c r="N680" s="43">
        <v>1</v>
      </c>
      <c r="O680" s="12">
        <v>2836</v>
      </c>
      <c r="P680" s="13">
        <v>0</v>
      </c>
      <c r="Q680" s="43">
        <v>22</v>
      </c>
      <c r="R680" s="43">
        <v>0</v>
      </c>
      <c r="S680" s="13">
        <v>0</v>
      </c>
      <c r="T680" s="42" t="s">
        <v>19</v>
      </c>
      <c r="U680" s="2">
        <v>500</v>
      </c>
      <c r="W680"/>
    </row>
    <row r="681" spans="1:23" ht="13.15" customHeight="1" x14ac:dyDescent="0.25">
      <c r="A681" s="2">
        <v>2022</v>
      </c>
      <c r="B681" s="14" t="s">
        <v>675</v>
      </c>
      <c r="C681" s="2" t="s">
        <v>799</v>
      </c>
      <c r="D681" s="2" t="s">
        <v>676</v>
      </c>
      <c r="E681" s="2" t="s">
        <v>19</v>
      </c>
      <c r="F681" s="2" t="s">
        <v>752</v>
      </c>
      <c r="G681" s="9">
        <f>SUMIFS('Raw Data'!G$3:G$641,'Raw Data'!$B$3:$B$641,$B681,'Raw Data'!$D$3:$D$641,$E681)</f>
        <v>600</v>
      </c>
      <c r="H681" s="9">
        <f>SUMIFS('Raw Data'!H$3:H$641,'Raw Data'!$B$3:$B$641,$B681,'Raw Data'!$D$3:$D$641,$E681)</f>
        <v>0</v>
      </c>
      <c r="I681" s="9">
        <f>SUMIFS('Raw Data'!I$3:I$641,'Raw Data'!$B$3:$B$641,$B681,'Raw Data'!$D$3:$D$641,$E681)</f>
        <v>0</v>
      </c>
      <c r="J681" s="10">
        <f t="shared" si="40"/>
        <v>0</v>
      </c>
      <c r="K681" s="11">
        <f t="shared" si="41"/>
        <v>600</v>
      </c>
      <c r="L681" s="10">
        <f t="shared" si="42"/>
        <v>350</v>
      </c>
      <c r="M681" s="11">
        <f t="shared" si="43"/>
        <v>350</v>
      </c>
      <c r="N681" s="43">
        <v>1</v>
      </c>
      <c r="O681" s="12">
        <v>2850</v>
      </c>
      <c r="P681" s="13">
        <v>0</v>
      </c>
      <c r="Q681" s="43">
        <v>0</v>
      </c>
      <c r="R681" s="43">
        <v>35</v>
      </c>
      <c r="S681" s="13">
        <v>160</v>
      </c>
      <c r="T681" s="42" t="s">
        <v>19</v>
      </c>
      <c r="U681" s="2">
        <v>500</v>
      </c>
      <c r="W681"/>
    </row>
    <row r="682" spans="1:23" ht="13.15" customHeight="1" x14ac:dyDescent="0.25">
      <c r="A682" s="2">
        <v>2022</v>
      </c>
      <c r="B682" s="14" t="s">
        <v>675</v>
      </c>
      <c r="C682" s="2" t="s">
        <v>799</v>
      </c>
      <c r="D682" s="2" t="s">
        <v>676</v>
      </c>
      <c r="E682" s="2" t="s">
        <v>13</v>
      </c>
      <c r="F682" s="2" t="s">
        <v>14</v>
      </c>
      <c r="G682" s="9">
        <f>SUMIFS('Raw Data'!G$3:G$641,'Raw Data'!$B$3:$B$641,$B682,'Raw Data'!$D$3:$D$641,$E682)</f>
        <v>1000</v>
      </c>
      <c r="H682" s="9">
        <f>SUMIFS('Raw Data'!H$3:H$641,'Raw Data'!$B$3:$B$641,$B682,'Raw Data'!$D$3:$D$641,$E682)</f>
        <v>0</v>
      </c>
      <c r="I682" s="9">
        <f>SUMIFS('Raw Data'!I$3:I$641,'Raw Data'!$B$3:$B$641,$B682,'Raw Data'!$D$3:$D$641,$E682)</f>
        <v>0</v>
      </c>
      <c r="J682" s="10">
        <f t="shared" si="40"/>
        <v>0</v>
      </c>
      <c r="K682" s="11">
        <f t="shared" si="41"/>
        <v>1000</v>
      </c>
      <c r="L682" s="10">
        <f t="shared" si="42"/>
        <v>583.33333333333326</v>
      </c>
      <c r="M682" s="11">
        <f t="shared" si="43"/>
        <v>583.33333333333326</v>
      </c>
      <c r="N682" s="43">
        <v>1</v>
      </c>
      <c r="O682" s="12">
        <v>2850</v>
      </c>
      <c r="P682" s="13">
        <v>0</v>
      </c>
      <c r="Q682" s="43">
        <v>0</v>
      </c>
      <c r="R682" s="43">
        <v>35</v>
      </c>
      <c r="S682" s="13">
        <v>160</v>
      </c>
      <c r="T682" s="42" t="s">
        <v>13</v>
      </c>
      <c r="U682" s="2">
        <v>600</v>
      </c>
      <c r="W682"/>
    </row>
    <row r="683" spans="1:23" ht="13.15" customHeight="1" x14ac:dyDescent="0.25">
      <c r="A683" s="2">
        <v>2022</v>
      </c>
      <c r="B683" s="14" t="s">
        <v>677</v>
      </c>
      <c r="C683" s="2" t="s">
        <v>799</v>
      </c>
      <c r="D683" s="2" t="s">
        <v>678</v>
      </c>
      <c r="E683" s="2" t="s">
        <v>13</v>
      </c>
      <c r="F683" s="2" t="s">
        <v>14</v>
      </c>
      <c r="G683" s="9">
        <f>SUMIFS('Raw Data'!G$3:G$641,'Raw Data'!$B$3:$B$641,$B683,'Raw Data'!$D$3:$D$641,$E683)</f>
        <v>0</v>
      </c>
      <c r="H683" s="9">
        <f>SUMIFS('Raw Data'!H$3:H$641,'Raw Data'!$B$3:$B$641,$B683,'Raw Data'!$D$3:$D$641,$E683)</f>
        <v>537.45000000000005</v>
      </c>
      <c r="I683" s="9">
        <f>SUMIFS('Raw Data'!I$3:I$641,'Raw Data'!$B$3:$B$641,$B683,'Raw Data'!$D$3:$D$641,$E683)</f>
        <v>342.09</v>
      </c>
      <c r="J683" s="10">
        <f t="shared" si="40"/>
        <v>879.54</v>
      </c>
      <c r="K683" s="11">
        <f t="shared" si="41"/>
        <v>-879.54</v>
      </c>
      <c r="L683" s="10">
        <f t="shared" si="42"/>
        <v>0</v>
      </c>
      <c r="M683" s="11">
        <f t="shared" si="43"/>
        <v>-879.54</v>
      </c>
      <c r="N683" s="43">
        <v>1</v>
      </c>
      <c r="O683" s="12">
        <v>2850</v>
      </c>
      <c r="P683" s="13">
        <v>800</v>
      </c>
      <c r="Q683" s="43">
        <v>0</v>
      </c>
      <c r="R683" s="43">
        <v>0</v>
      </c>
      <c r="S683" s="13">
        <v>57</v>
      </c>
      <c r="T683" s="42" t="s">
        <v>13</v>
      </c>
      <c r="U683" s="2">
        <v>600</v>
      </c>
      <c r="W683"/>
    </row>
    <row r="684" spans="1:23" ht="13.15" customHeight="1" x14ac:dyDescent="0.25">
      <c r="A684" s="2">
        <v>2022</v>
      </c>
      <c r="B684" s="14" t="s">
        <v>679</v>
      </c>
      <c r="C684" s="2" t="s">
        <v>799</v>
      </c>
      <c r="D684" s="2" t="s">
        <v>680</v>
      </c>
      <c r="E684" s="2" t="s">
        <v>19</v>
      </c>
      <c r="F684" s="2" t="s">
        <v>752</v>
      </c>
      <c r="G684" s="9">
        <f>SUMIFS('Raw Data'!G$3:G$641,'Raw Data'!$B$3:$B$641,$B684,'Raw Data'!$D$3:$D$641,$E684)</f>
        <v>0</v>
      </c>
      <c r="H684" s="9">
        <f>SUMIFS('Raw Data'!H$3:H$641,'Raw Data'!$B$3:$B$641,$B684,'Raw Data'!$D$3:$D$641,$E684)</f>
        <v>0</v>
      </c>
      <c r="I684" s="9">
        <f>SUMIFS('Raw Data'!I$3:I$641,'Raw Data'!$B$3:$B$641,$B684,'Raw Data'!$D$3:$D$641,$E684)</f>
        <v>0</v>
      </c>
      <c r="J684" s="10">
        <f t="shared" si="40"/>
        <v>0</v>
      </c>
      <c r="K684" s="11">
        <f t="shared" si="41"/>
        <v>0</v>
      </c>
      <c r="L684" s="10">
        <f t="shared" si="42"/>
        <v>0</v>
      </c>
      <c r="M684" s="11">
        <f t="shared" si="43"/>
        <v>0</v>
      </c>
      <c r="N684" s="43">
        <v>1</v>
      </c>
      <c r="O684" s="12">
        <v>2850</v>
      </c>
      <c r="P684" s="13">
        <v>800</v>
      </c>
      <c r="Q684" s="43">
        <v>0</v>
      </c>
      <c r="R684" s="43">
        <v>0</v>
      </c>
      <c r="S684" s="13">
        <v>85</v>
      </c>
      <c r="T684" s="42" t="s">
        <v>19</v>
      </c>
      <c r="U684" s="2">
        <v>500</v>
      </c>
      <c r="V684"/>
      <c r="W684"/>
    </row>
    <row r="685" spans="1:23" ht="13.15" customHeight="1" x14ac:dyDescent="0.25">
      <c r="A685" s="2">
        <v>2022</v>
      </c>
      <c r="B685" s="14" t="s">
        <v>679</v>
      </c>
      <c r="C685" s="2" t="s">
        <v>799</v>
      </c>
      <c r="D685" s="2" t="s">
        <v>680</v>
      </c>
      <c r="E685" s="2" t="s">
        <v>13</v>
      </c>
      <c r="F685" s="2" t="s">
        <v>14</v>
      </c>
      <c r="G685" s="9">
        <f>SUMIFS('Raw Data'!G$3:G$641,'Raw Data'!$B$3:$B$641,$B685,'Raw Data'!$D$3:$D$641,$E685)</f>
        <v>1000</v>
      </c>
      <c r="H685" s="9">
        <f>SUMIFS('Raw Data'!H$3:H$641,'Raw Data'!$B$3:$B$641,$B685,'Raw Data'!$D$3:$D$641,$E685)</f>
        <v>976.92</v>
      </c>
      <c r="I685" s="9">
        <f>SUMIFS('Raw Data'!I$3:I$641,'Raw Data'!$B$3:$B$641,$B685,'Raw Data'!$D$3:$D$641,$E685)</f>
        <v>0</v>
      </c>
      <c r="J685" s="10">
        <f t="shared" si="40"/>
        <v>976.92</v>
      </c>
      <c r="K685" s="11">
        <f t="shared" si="41"/>
        <v>23.080000000000041</v>
      </c>
      <c r="L685" s="10">
        <f t="shared" si="42"/>
        <v>583.33333333333326</v>
      </c>
      <c r="M685" s="11">
        <f t="shared" si="43"/>
        <v>-393.5866666666667</v>
      </c>
      <c r="N685" s="43">
        <v>1</v>
      </c>
      <c r="O685" s="12">
        <v>2850</v>
      </c>
      <c r="P685" s="13">
        <v>800</v>
      </c>
      <c r="Q685" s="43">
        <v>0</v>
      </c>
      <c r="R685" s="43">
        <v>0</v>
      </c>
      <c r="S685" s="13">
        <v>85</v>
      </c>
      <c r="T685" s="42" t="s">
        <v>13</v>
      </c>
      <c r="U685" s="2">
        <v>600</v>
      </c>
      <c r="V685"/>
      <c r="W685"/>
    </row>
    <row r="686" spans="1:23" ht="13.15" customHeight="1" x14ac:dyDescent="0.25">
      <c r="A686" s="2">
        <v>2022</v>
      </c>
      <c r="B686" s="14" t="s">
        <v>681</v>
      </c>
      <c r="C686" s="2" t="s">
        <v>799</v>
      </c>
      <c r="D686" s="2" t="s">
        <v>682</v>
      </c>
      <c r="E686" s="2" t="s">
        <v>13</v>
      </c>
      <c r="F686" s="2" t="s">
        <v>14</v>
      </c>
      <c r="G686" s="9">
        <f>SUMIFS('Raw Data'!G$3:G$641,'Raw Data'!$B$3:$B$641,$B686,'Raw Data'!$D$3:$D$641,$E686)</f>
        <v>0</v>
      </c>
      <c r="H686" s="9">
        <f>SUMIFS('Raw Data'!H$3:H$641,'Raw Data'!$B$3:$B$641,$B686,'Raw Data'!$D$3:$D$641,$E686)</f>
        <v>1029.55</v>
      </c>
      <c r="I686" s="9">
        <f>SUMIFS('Raw Data'!I$3:I$641,'Raw Data'!$B$3:$B$641,$B686,'Raw Data'!$D$3:$D$641,$E686)</f>
        <v>0</v>
      </c>
      <c r="J686" s="10">
        <f t="shared" si="40"/>
        <v>1029.55</v>
      </c>
      <c r="K686" s="11">
        <f t="shared" si="41"/>
        <v>-1029.55</v>
      </c>
      <c r="L686" s="10">
        <f t="shared" si="42"/>
        <v>0</v>
      </c>
      <c r="M686" s="11">
        <f t="shared" si="43"/>
        <v>-1029.55</v>
      </c>
      <c r="N686" s="43">
        <v>1</v>
      </c>
      <c r="O686" s="12">
        <v>2850</v>
      </c>
      <c r="P686" s="13">
        <v>810</v>
      </c>
      <c r="Q686" s="43">
        <v>0</v>
      </c>
      <c r="R686" s="43">
        <v>0</v>
      </c>
      <c r="S686" s="13">
        <v>57</v>
      </c>
      <c r="T686" s="42" t="s">
        <v>13</v>
      </c>
      <c r="U686" s="2">
        <v>600</v>
      </c>
      <c r="V686"/>
      <c r="W686"/>
    </row>
    <row r="687" spans="1:23" ht="13.15" customHeight="1" x14ac:dyDescent="0.25">
      <c r="A687" s="2">
        <v>2022</v>
      </c>
      <c r="B687" s="14" t="s">
        <v>683</v>
      </c>
      <c r="C687" s="2" t="s">
        <v>799</v>
      </c>
      <c r="D687" s="2" t="s">
        <v>684</v>
      </c>
      <c r="E687" s="2" t="s">
        <v>13</v>
      </c>
      <c r="F687" s="2" t="s">
        <v>14</v>
      </c>
      <c r="G687" s="9">
        <f>SUMIFS('Raw Data'!G$3:G$641,'Raw Data'!$B$3:$B$641,$B687,'Raw Data'!$D$3:$D$641,$E687)</f>
        <v>0</v>
      </c>
      <c r="H687" s="9">
        <f>SUMIFS('Raw Data'!H$3:H$641,'Raw Data'!$B$3:$B$641,$B687,'Raw Data'!$D$3:$D$641,$E687)</f>
        <v>404.65</v>
      </c>
      <c r="I687" s="9">
        <f>SUMIFS('Raw Data'!I$3:I$641,'Raw Data'!$B$3:$B$641,$B687,'Raw Data'!$D$3:$D$641,$E687)</f>
        <v>0</v>
      </c>
      <c r="J687" s="10">
        <f t="shared" si="40"/>
        <v>404.65</v>
      </c>
      <c r="K687" s="11">
        <f t="shared" si="41"/>
        <v>-404.65</v>
      </c>
      <c r="L687" s="10">
        <f t="shared" si="42"/>
        <v>0</v>
      </c>
      <c r="M687" s="11">
        <f t="shared" si="43"/>
        <v>-404.65</v>
      </c>
      <c r="N687" s="43">
        <v>1</v>
      </c>
      <c r="O687" s="12">
        <v>2850</v>
      </c>
      <c r="P687" s="13">
        <v>810</v>
      </c>
      <c r="Q687" s="43">
        <v>0</v>
      </c>
      <c r="R687" s="43">
        <v>0</v>
      </c>
      <c r="S687" s="13">
        <v>85</v>
      </c>
      <c r="T687" s="42" t="s">
        <v>13</v>
      </c>
      <c r="U687" s="2">
        <v>600</v>
      </c>
      <c r="V687"/>
      <c r="W687"/>
    </row>
    <row r="688" spans="1:23" ht="13.15" customHeight="1" x14ac:dyDescent="0.25">
      <c r="A688" s="2">
        <v>2022</v>
      </c>
      <c r="B688" s="14" t="s">
        <v>685</v>
      </c>
      <c r="C688" s="2" t="s">
        <v>799</v>
      </c>
      <c r="D688" s="2" t="s">
        <v>686</v>
      </c>
      <c r="E688" s="2" t="s">
        <v>687</v>
      </c>
      <c r="F688" s="2" t="s">
        <v>688</v>
      </c>
      <c r="G688" s="9">
        <f>SUMIFS('Raw Data'!G$3:G$641,'Raw Data'!$B$3:$B$641,$B688,'Raw Data'!$D$3:$D$641,$E688)</f>
        <v>100000</v>
      </c>
      <c r="H688" s="9">
        <f>SUMIFS('Raw Data'!H$3:H$641,'Raw Data'!$B$3:$B$641,$B688,'Raw Data'!$D$3:$D$641,$E688)</f>
        <v>80986.44</v>
      </c>
      <c r="I688" s="9">
        <f>SUMIFS('Raw Data'!I$3:I$641,'Raw Data'!$B$3:$B$641,$B688,'Raw Data'!$D$3:$D$641,$E688)</f>
        <v>0</v>
      </c>
      <c r="J688" s="10">
        <f t="shared" si="40"/>
        <v>80986.44</v>
      </c>
      <c r="K688" s="11">
        <f t="shared" si="41"/>
        <v>19013.559999999998</v>
      </c>
      <c r="L688" s="10">
        <f t="shared" si="42"/>
        <v>58333.333333333336</v>
      </c>
      <c r="M688" s="11">
        <f t="shared" si="43"/>
        <v>-22653.106666666667</v>
      </c>
      <c r="N688" s="43">
        <v>1</v>
      </c>
      <c r="O688" s="12">
        <v>2900</v>
      </c>
      <c r="P688" s="13">
        <v>0</v>
      </c>
      <c r="Q688" s="43">
        <v>0</v>
      </c>
      <c r="R688" s="43">
        <v>0</v>
      </c>
      <c r="S688" s="13">
        <v>0</v>
      </c>
      <c r="T688" s="42" t="s">
        <v>687</v>
      </c>
      <c r="U688" s="2">
        <v>500</v>
      </c>
      <c r="V688"/>
      <c r="W688"/>
    </row>
    <row r="689" spans="1:23" ht="13.15" customHeight="1" x14ac:dyDescent="0.25">
      <c r="A689" s="2">
        <v>2022</v>
      </c>
      <c r="B689" s="44" t="s">
        <v>834</v>
      </c>
      <c r="C689" s="2" t="s">
        <v>799</v>
      </c>
      <c r="D689" s="44" t="s">
        <v>689</v>
      </c>
      <c r="E689" s="44" t="s">
        <v>41</v>
      </c>
      <c r="F689" s="44" t="s">
        <v>42</v>
      </c>
      <c r="G689" s="9">
        <f>SUMIFS('Raw Data'!G$3:G$641,'Raw Data'!$B$3:$B$641,$B689,'Raw Data'!$D$3:$D$641,$E689)</f>
        <v>0</v>
      </c>
      <c r="H689" s="9">
        <f>SUMIFS('Raw Data'!H$3:H$641,'Raw Data'!$B$3:$B$641,$B689,'Raw Data'!$D$3:$D$641,$E689)</f>
        <v>442.06</v>
      </c>
      <c r="I689" s="9">
        <f>SUMIFS('Raw Data'!I$3:I$641,'Raw Data'!$B$3:$B$641,$B689,'Raw Data'!$D$3:$D$641,$E689)</f>
        <v>0</v>
      </c>
      <c r="J689" s="10">
        <f t="shared" si="40"/>
        <v>442.06</v>
      </c>
      <c r="K689" s="11">
        <f t="shared" si="41"/>
        <v>-442.06</v>
      </c>
      <c r="L689" s="10">
        <f t="shared" si="42"/>
        <v>0</v>
      </c>
      <c r="M689" s="11">
        <f t="shared" si="43"/>
        <v>-442.06</v>
      </c>
      <c r="N689" s="46">
        <v>1</v>
      </c>
      <c r="O689" s="2">
        <v>3200</v>
      </c>
      <c r="P689" s="47">
        <v>0</v>
      </c>
      <c r="Q689" s="46">
        <v>0</v>
      </c>
      <c r="R689" s="46">
        <v>0</v>
      </c>
      <c r="S689" s="47">
        <v>0</v>
      </c>
      <c r="T689" s="42">
        <v>519</v>
      </c>
      <c r="U689" s="2">
        <v>500</v>
      </c>
      <c r="V689"/>
      <c r="W689"/>
    </row>
    <row r="690" spans="1:23" ht="13.15" customHeight="1" x14ac:dyDescent="0.25">
      <c r="A690" s="2">
        <v>2022</v>
      </c>
      <c r="B690" s="14" t="s">
        <v>694</v>
      </c>
      <c r="C690" s="2" t="s">
        <v>799</v>
      </c>
      <c r="D690" s="2" t="s">
        <v>695</v>
      </c>
      <c r="E690" s="2" t="s">
        <v>41</v>
      </c>
      <c r="F690" s="2" t="s">
        <v>42</v>
      </c>
      <c r="G690" s="9">
        <f>SUMIFS('Raw Data'!G$3:G$641,'Raw Data'!$B$3:$B$641,$B690,'Raw Data'!$D$3:$D$641,$E690)</f>
        <v>8000</v>
      </c>
      <c r="H690" s="9">
        <f>SUMIFS('Raw Data'!H$3:H$641,'Raw Data'!$B$3:$B$641,$B690,'Raw Data'!$D$3:$D$641,$E690)</f>
        <v>2788.57</v>
      </c>
      <c r="I690" s="9">
        <f>SUMIFS('Raw Data'!I$3:I$641,'Raw Data'!$B$3:$B$641,$B690,'Raw Data'!$D$3:$D$641,$E690)</f>
        <v>0</v>
      </c>
      <c r="J690" s="10">
        <f t="shared" si="40"/>
        <v>2788.57</v>
      </c>
      <c r="K690" s="11">
        <f t="shared" si="41"/>
        <v>5211.43</v>
      </c>
      <c r="L690" s="10">
        <f t="shared" si="42"/>
        <v>4666.6666666666661</v>
      </c>
      <c r="M690" s="11">
        <f t="shared" si="43"/>
        <v>1878.0966666666659</v>
      </c>
      <c r="N690" s="43">
        <v>1</v>
      </c>
      <c r="O690" s="12">
        <v>3200</v>
      </c>
      <c r="P690" s="13">
        <v>0</v>
      </c>
      <c r="Q690" s="43">
        <v>0</v>
      </c>
      <c r="R690" s="43">
        <v>1</v>
      </c>
      <c r="S690" s="13">
        <v>0</v>
      </c>
      <c r="T690" s="42" t="s">
        <v>41</v>
      </c>
      <c r="U690" s="2">
        <v>500</v>
      </c>
      <c r="W690"/>
    </row>
    <row r="691" spans="1:23" ht="13.15" customHeight="1" x14ac:dyDescent="0.25">
      <c r="A691" s="2">
        <v>2022</v>
      </c>
      <c r="B691" s="14" t="s">
        <v>696</v>
      </c>
      <c r="C691" s="2" t="s">
        <v>799</v>
      </c>
      <c r="D691" s="2" t="s">
        <v>697</v>
      </c>
      <c r="E691" s="2" t="s">
        <v>41</v>
      </c>
      <c r="F691" s="2" t="s">
        <v>42</v>
      </c>
      <c r="G691" s="9">
        <f>SUMIFS('Raw Data'!G$3:G$641,'Raw Data'!$B$3:$B$641,$B691,'Raw Data'!$D$3:$D$641,$E691)</f>
        <v>7000</v>
      </c>
      <c r="H691" s="9">
        <f>SUMIFS('Raw Data'!H$3:H$641,'Raw Data'!$B$3:$B$641,$B691,'Raw Data'!$D$3:$D$641,$E691)</f>
        <v>1689.3</v>
      </c>
      <c r="I691" s="9">
        <f>SUMIFS('Raw Data'!I$3:I$641,'Raw Data'!$B$3:$B$641,$B691,'Raw Data'!$D$3:$D$641,$E691)</f>
        <v>0</v>
      </c>
      <c r="J691" s="10">
        <f t="shared" si="40"/>
        <v>1689.3</v>
      </c>
      <c r="K691" s="11">
        <f t="shared" si="41"/>
        <v>5310.7</v>
      </c>
      <c r="L691" s="10">
        <f t="shared" si="42"/>
        <v>4083.3333333333335</v>
      </c>
      <c r="M691" s="11">
        <f t="shared" si="43"/>
        <v>2394.0333333333338</v>
      </c>
      <c r="N691" s="43">
        <v>1</v>
      </c>
      <c r="O691" s="12">
        <v>3200</v>
      </c>
      <c r="P691" s="13">
        <v>0</v>
      </c>
      <c r="Q691" s="43">
        <v>0</v>
      </c>
      <c r="R691" s="43">
        <v>2</v>
      </c>
      <c r="S691" s="13">
        <v>0</v>
      </c>
      <c r="T691" s="42" t="s">
        <v>41</v>
      </c>
      <c r="U691" s="2">
        <v>500</v>
      </c>
      <c r="V691"/>
      <c r="W691"/>
    </row>
    <row r="692" spans="1:23" ht="13.15" customHeight="1" x14ac:dyDescent="0.25">
      <c r="A692" s="2">
        <v>2022</v>
      </c>
      <c r="B692" s="14" t="s">
        <v>698</v>
      </c>
      <c r="C692" s="2" t="s">
        <v>799</v>
      </c>
      <c r="D692" s="2" t="s">
        <v>699</v>
      </c>
      <c r="E692" s="2" t="s">
        <v>41</v>
      </c>
      <c r="F692" s="2" t="s">
        <v>42</v>
      </c>
      <c r="G692" s="9">
        <f>SUMIFS('Raw Data'!G$3:G$641,'Raw Data'!$B$3:$B$641,$B692,'Raw Data'!$D$3:$D$641,$E692)</f>
        <v>11000</v>
      </c>
      <c r="H692" s="9">
        <f>SUMIFS('Raw Data'!H$3:H$641,'Raw Data'!$B$3:$B$641,$B692,'Raw Data'!$D$3:$D$641,$E692)</f>
        <v>4520.2299999999996</v>
      </c>
      <c r="I692" s="9">
        <f>SUMIFS('Raw Data'!I$3:I$641,'Raw Data'!$B$3:$B$641,$B692,'Raw Data'!$D$3:$D$641,$E692)</f>
        <v>0</v>
      </c>
      <c r="J692" s="10">
        <f t="shared" si="40"/>
        <v>4520.2299999999996</v>
      </c>
      <c r="K692" s="11">
        <f t="shared" si="41"/>
        <v>6479.77</v>
      </c>
      <c r="L692" s="10">
        <f t="shared" si="42"/>
        <v>6416.6666666666661</v>
      </c>
      <c r="M692" s="11">
        <f t="shared" si="43"/>
        <v>1896.4366666666665</v>
      </c>
      <c r="N692" s="43">
        <v>1</v>
      </c>
      <c r="O692" s="12">
        <v>3200</v>
      </c>
      <c r="P692" s="13">
        <v>0</v>
      </c>
      <c r="Q692" s="43">
        <v>0</v>
      </c>
      <c r="R692" s="43">
        <v>4</v>
      </c>
      <c r="S692" s="13">
        <v>0</v>
      </c>
      <c r="T692" s="42" t="s">
        <v>41</v>
      </c>
      <c r="U692" s="2">
        <v>500</v>
      </c>
      <c r="V692"/>
      <c r="W692"/>
    </row>
    <row r="693" spans="1:23" ht="13.15" customHeight="1" x14ac:dyDescent="0.25">
      <c r="A693" s="2">
        <v>2022</v>
      </c>
      <c r="B693" s="14" t="s">
        <v>700</v>
      </c>
      <c r="C693" s="2" t="s">
        <v>799</v>
      </c>
      <c r="D693" s="2" t="s">
        <v>701</v>
      </c>
      <c r="E693" s="2" t="s">
        <v>41</v>
      </c>
      <c r="F693" s="2" t="s">
        <v>42</v>
      </c>
      <c r="G693" s="9">
        <f>SUMIFS('Raw Data'!G$3:G$641,'Raw Data'!$B$3:$B$641,$B693,'Raw Data'!$D$3:$D$641,$E693)</f>
        <v>10000</v>
      </c>
      <c r="H693" s="9">
        <f>SUMIFS('Raw Data'!H$3:H$641,'Raw Data'!$B$3:$B$641,$B693,'Raw Data'!$D$3:$D$641,$E693)</f>
        <v>318.06</v>
      </c>
      <c r="I693" s="9">
        <f>SUMIFS('Raw Data'!I$3:I$641,'Raw Data'!$B$3:$B$641,$B693,'Raw Data'!$D$3:$D$641,$E693)</f>
        <v>0</v>
      </c>
      <c r="J693" s="10">
        <f t="shared" si="40"/>
        <v>318.06</v>
      </c>
      <c r="K693" s="11">
        <f t="shared" si="41"/>
        <v>9681.94</v>
      </c>
      <c r="L693" s="10">
        <f t="shared" si="42"/>
        <v>5833.3333333333339</v>
      </c>
      <c r="M693" s="11">
        <f t="shared" si="43"/>
        <v>5515.2733333333335</v>
      </c>
      <c r="N693" s="43">
        <v>1</v>
      </c>
      <c r="O693" s="12">
        <v>3200</v>
      </c>
      <c r="P693" s="13">
        <v>0</v>
      </c>
      <c r="Q693" s="43">
        <v>0</v>
      </c>
      <c r="R693" s="43">
        <v>5</v>
      </c>
      <c r="S693" s="13">
        <v>0</v>
      </c>
      <c r="T693" s="42" t="s">
        <v>41</v>
      </c>
      <c r="U693" s="2">
        <v>500</v>
      </c>
      <c r="V693"/>
      <c r="W693"/>
    </row>
    <row r="694" spans="1:23" ht="13.15" customHeight="1" x14ac:dyDescent="0.25">
      <c r="A694" s="2">
        <v>2022</v>
      </c>
      <c r="B694" s="14" t="s">
        <v>702</v>
      </c>
      <c r="C694" s="2" t="s">
        <v>799</v>
      </c>
      <c r="D694" s="2" t="s">
        <v>703</v>
      </c>
      <c r="E694" s="2" t="s">
        <v>41</v>
      </c>
      <c r="F694" s="2" t="s">
        <v>42</v>
      </c>
      <c r="G694" s="9">
        <f>SUMIFS('Raw Data'!G$3:G$641,'Raw Data'!$B$3:$B$641,$B694,'Raw Data'!$D$3:$D$641,$E694)</f>
        <v>0</v>
      </c>
      <c r="H694" s="9">
        <f>SUMIFS('Raw Data'!H$3:H$641,'Raw Data'!$B$3:$B$641,$B694,'Raw Data'!$D$3:$D$641,$E694)</f>
        <v>0</v>
      </c>
      <c r="I694" s="9">
        <f>SUMIFS('Raw Data'!I$3:I$641,'Raw Data'!$B$3:$B$641,$B694,'Raw Data'!$D$3:$D$641,$E694)</f>
        <v>0</v>
      </c>
      <c r="J694" s="10">
        <f t="shared" si="40"/>
        <v>0</v>
      </c>
      <c r="K694" s="11">
        <f t="shared" si="41"/>
        <v>0</v>
      </c>
      <c r="L694" s="10">
        <f t="shared" si="42"/>
        <v>0</v>
      </c>
      <c r="M694" s="11">
        <f t="shared" si="43"/>
        <v>0</v>
      </c>
      <c r="N694" s="43">
        <v>1</v>
      </c>
      <c r="O694" s="12">
        <v>3200</v>
      </c>
      <c r="P694" s="13">
        <v>0</v>
      </c>
      <c r="Q694" s="43">
        <v>0</v>
      </c>
      <c r="R694" s="43">
        <v>6</v>
      </c>
      <c r="S694" s="13">
        <v>0</v>
      </c>
      <c r="T694" s="42" t="s">
        <v>41</v>
      </c>
      <c r="U694" s="2">
        <v>500</v>
      </c>
      <c r="V694"/>
      <c r="W694"/>
    </row>
    <row r="695" spans="1:23" ht="13.15" customHeight="1" x14ac:dyDescent="0.25">
      <c r="A695" s="2">
        <v>2022</v>
      </c>
      <c r="B695" s="14" t="s">
        <v>704</v>
      </c>
      <c r="C695" s="2" t="s">
        <v>799</v>
      </c>
      <c r="D695" s="2" t="s">
        <v>689</v>
      </c>
      <c r="E695" s="2" t="s">
        <v>41</v>
      </c>
      <c r="F695" s="2" t="s">
        <v>42</v>
      </c>
      <c r="G695" s="9">
        <f>SUMIFS('Raw Data'!G$3:G$641,'Raw Data'!$B$3:$B$641,$B695,'Raw Data'!$D$3:$D$641,$E695)</f>
        <v>0</v>
      </c>
      <c r="H695" s="9">
        <f>SUMIFS('Raw Data'!H$3:H$641,'Raw Data'!$B$3:$B$641,$B695,'Raw Data'!$D$3:$D$641,$E695)</f>
        <v>0</v>
      </c>
      <c r="I695" s="9">
        <f>SUMIFS('Raw Data'!I$3:I$641,'Raw Data'!$B$3:$B$641,$B695,'Raw Data'!$D$3:$D$641,$E695)</f>
        <v>0</v>
      </c>
      <c r="J695" s="10">
        <f t="shared" si="40"/>
        <v>0</v>
      </c>
      <c r="K695" s="11">
        <f t="shared" si="41"/>
        <v>0</v>
      </c>
      <c r="L695" s="10">
        <f t="shared" si="42"/>
        <v>0</v>
      </c>
      <c r="M695" s="11">
        <f t="shared" si="43"/>
        <v>0</v>
      </c>
      <c r="N695" s="43">
        <v>1</v>
      </c>
      <c r="O695" s="12">
        <v>3200</v>
      </c>
      <c r="P695" s="13">
        <v>0</v>
      </c>
      <c r="Q695" s="43">
        <v>0</v>
      </c>
      <c r="R695" s="43">
        <v>10</v>
      </c>
      <c r="S695" s="13">
        <v>0</v>
      </c>
      <c r="T695" s="42" t="s">
        <v>41</v>
      </c>
      <c r="U695" s="2">
        <v>500</v>
      </c>
      <c r="V695"/>
      <c r="W695"/>
    </row>
    <row r="696" spans="1:23" ht="13.15" customHeight="1" x14ac:dyDescent="0.25">
      <c r="A696" s="2">
        <v>2022</v>
      </c>
      <c r="B696" s="14" t="s">
        <v>705</v>
      </c>
      <c r="C696" s="2" t="s">
        <v>799</v>
      </c>
      <c r="D696" s="2" t="s">
        <v>706</v>
      </c>
      <c r="E696" s="2" t="s">
        <v>41</v>
      </c>
      <c r="F696" s="2" t="s">
        <v>42</v>
      </c>
      <c r="G696" s="9">
        <f>SUMIFS('Raw Data'!G$3:G$641,'Raw Data'!$B$3:$B$641,$B696,'Raw Data'!$D$3:$D$641,$E696)</f>
        <v>0</v>
      </c>
      <c r="H696" s="9">
        <f>SUMIFS('Raw Data'!H$3:H$641,'Raw Data'!$B$3:$B$641,$B696,'Raw Data'!$D$3:$D$641,$E696)</f>
        <v>0</v>
      </c>
      <c r="I696" s="9">
        <f>SUMIFS('Raw Data'!I$3:I$641,'Raw Data'!$B$3:$B$641,$B696,'Raw Data'!$D$3:$D$641,$E696)</f>
        <v>0</v>
      </c>
      <c r="J696" s="10">
        <f t="shared" si="40"/>
        <v>0</v>
      </c>
      <c r="K696" s="11">
        <f t="shared" si="41"/>
        <v>0</v>
      </c>
      <c r="L696" s="10">
        <f t="shared" si="42"/>
        <v>0</v>
      </c>
      <c r="M696" s="11">
        <f t="shared" si="43"/>
        <v>0</v>
      </c>
      <c r="N696" s="43">
        <v>1</v>
      </c>
      <c r="O696" s="12">
        <v>3200</v>
      </c>
      <c r="P696" s="13">
        <v>0</v>
      </c>
      <c r="Q696" s="43">
        <v>0</v>
      </c>
      <c r="R696" s="43">
        <v>11</v>
      </c>
      <c r="S696" s="13">
        <v>0</v>
      </c>
      <c r="T696" s="42" t="s">
        <v>41</v>
      </c>
      <c r="U696" s="2">
        <v>500</v>
      </c>
      <c r="V696"/>
      <c r="W696"/>
    </row>
    <row r="697" spans="1:23" ht="13.15" customHeight="1" x14ac:dyDescent="0.25">
      <c r="A697" s="2">
        <v>2022</v>
      </c>
      <c r="B697" s="14" t="s">
        <v>707</v>
      </c>
      <c r="C697" s="2" t="s">
        <v>799</v>
      </c>
      <c r="D697" s="2" t="s">
        <v>708</v>
      </c>
      <c r="E697" s="2" t="s">
        <v>41</v>
      </c>
      <c r="F697" s="2" t="s">
        <v>42</v>
      </c>
      <c r="G697" s="9">
        <f>SUMIFS('Raw Data'!G$3:G$641,'Raw Data'!$B$3:$B$641,$B697,'Raw Data'!$D$3:$D$641,$E697)</f>
        <v>0</v>
      </c>
      <c r="H697" s="9">
        <f>SUMIFS('Raw Data'!H$3:H$641,'Raw Data'!$B$3:$B$641,$B697,'Raw Data'!$D$3:$D$641,$E697)</f>
        <v>0</v>
      </c>
      <c r="I697" s="9">
        <f>SUMIFS('Raw Data'!I$3:I$641,'Raw Data'!$B$3:$B$641,$B697,'Raw Data'!$D$3:$D$641,$E697)</f>
        <v>0</v>
      </c>
      <c r="J697" s="10">
        <f t="shared" si="40"/>
        <v>0</v>
      </c>
      <c r="K697" s="11">
        <f t="shared" si="41"/>
        <v>0</v>
      </c>
      <c r="L697" s="10">
        <f t="shared" si="42"/>
        <v>0</v>
      </c>
      <c r="M697" s="11">
        <f t="shared" si="43"/>
        <v>0</v>
      </c>
      <c r="N697" s="43">
        <v>1</v>
      </c>
      <c r="O697" s="12">
        <v>3200</v>
      </c>
      <c r="P697" s="13">
        <v>0</v>
      </c>
      <c r="Q697" s="43">
        <v>0</v>
      </c>
      <c r="R697" s="43">
        <v>12</v>
      </c>
      <c r="S697" s="13">
        <v>0</v>
      </c>
      <c r="T697" s="42" t="s">
        <v>41</v>
      </c>
      <c r="U697" s="2">
        <v>500</v>
      </c>
      <c r="V697"/>
      <c r="W697"/>
    </row>
    <row r="698" spans="1:23" ht="13.15" customHeight="1" x14ac:dyDescent="0.25">
      <c r="A698" s="2">
        <v>2022</v>
      </c>
      <c r="B698" s="14" t="s">
        <v>709</v>
      </c>
      <c r="C698" s="2" t="s">
        <v>799</v>
      </c>
      <c r="D698" s="2" t="s">
        <v>710</v>
      </c>
      <c r="E698" s="2" t="s">
        <v>41</v>
      </c>
      <c r="F698" s="2" t="s">
        <v>42</v>
      </c>
      <c r="G698" s="9">
        <f>SUMIFS('Raw Data'!G$3:G$641,'Raw Data'!$B$3:$B$641,$B698,'Raw Data'!$D$3:$D$641,$E698)</f>
        <v>0</v>
      </c>
      <c r="H698" s="9">
        <f>SUMIFS('Raw Data'!H$3:H$641,'Raw Data'!$B$3:$B$641,$B698,'Raw Data'!$D$3:$D$641,$E698)</f>
        <v>0</v>
      </c>
      <c r="I698" s="9">
        <f>SUMIFS('Raw Data'!I$3:I$641,'Raw Data'!$B$3:$B$641,$B698,'Raw Data'!$D$3:$D$641,$E698)</f>
        <v>0</v>
      </c>
      <c r="J698" s="10">
        <f t="shared" si="40"/>
        <v>0</v>
      </c>
      <c r="K698" s="11">
        <f t="shared" si="41"/>
        <v>0</v>
      </c>
      <c r="L698" s="10">
        <f t="shared" si="42"/>
        <v>0</v>
      </c>
      <c r="M698" s="11">
        <f t="shared" si="43"/>
        <v>0</v>
      </c>
      <c r="N698" s="43">
        <v>1</v>
      </c>
      <c r="O698" s="12">
        <v>3200</v>
      </c>
      <c r="P698" s="13">
        <v>0</v>
      </c>
      <c r="Q698" s="43">
        <v>0</v>
      </c>
      <c r="R698" s="43">
        <v>32</v>
      </c>
      <c r="S698" s="13">
        <v>0</v>
      </c>
      <c r="T698" s="42" t="s">
        <v>41</v>
      </c>
      <c r="U698" s="2">
        <v>500</v>
      </c>
      <c r="V698"/>
    </row>
    <row r="699" spans="1:23" ht="13.15" customHeight="1" x14ac:dyDescent="0.25">
      <c r="A699" s="2">
        <v>2022</v>
      </c>
      <c r="B699" s="42" t="s">
        <v>711</v>
      </c>
      <c r="C699" s="2" t="s">
        <v>799</v>
      </c>
      <c r="D699" s="42" t="s">
        <v>712</v>
      </c>
      <c r="E699" s="42" t="s">
        <v>19</v>
      </c>
      <c r="F699" s="42" t="s">
        <v>20</v>
      </c>
      <c r="G699" s="9">
        <f>SUMIFS('Raw Data'!G$3:G$641,'Raw Data'!$B$3:$B$641,$B699,'Raw Data'!$D$3:$D$641,$E699)</f>
        <v>0</v>
      </c>
      <c r="H699" s="9">
        <f>SUMIFS('Raw Data'!H$3:H$641,'Raw Data'!$B$3:$B$641,$B699,'Raw Data'!$D$3:$D$641,$E699)</f>
        <v>129.91999999999999</v>
      </c>
      <c r="I699" s="9">
        <f>SUMIFS('Raw Data'!I$3:I$641,'Raw Data'!$B$3:$B$641,$B699,'Raw Data'!$D$3:$D$641,$E699)</f>
        <v>0</v>
      </c>
      <c r="J699" s="10">
        <f t="shared" si="40"/>
        <v>129.91999999999999</v>
      </c>
      <c r="K699" s="11">
        <f t="shared" si="41"/>
        <v>-129.91999999999999</v>
      </c>
      <c r="L699" s="10">
        <f t="shared" si="42"/>
        <v>0</v>
      </c>
      <c r="M699" s="11">
        <f t="shared" si="43"/>
        <v>-129.91999999999999</v>
      </c>
      <c r="N699" s="43">
        <v>1</v>
      </c>
      <c r="O699" s="12">
        <v>3200</v>
      </c>
      <c r="P699" s="13">
        <v>0</v>
      </c>
      <c r="Q699" s="43">
        <v>0</v>
      </c>
      <c r="R699" s="43">
        <v>35</v>
      </c>
      <c r="S699" s="13">
        <v>0</v>
      </c>
      <c r="T699" s="42">
        <v>580</v>
      </c>
      <c r="U699" s="2">
        <v>500</v>
      </c>
      <c r="V699"/>
    </row>
    <row r="700" spans="1:23" ht="13.15" customHeight="1" x14ac:dyDescent="0.25">
      <c r="A700" s="2">
        <v>2022</v>
      </c>
      <c r="B700" s="14" t="s">
        <v>711</v>
      </c>
      <c r="C700" s="2" t="s">
        <v>799</v>
      </c>
      <c r="D700" s="2" t="s">
        <v>712</v>
      </c>
      <c r="E700" s="2">
        <v>752</v>
      </c>
      <c r="F700" s="2" t="s">
        <v>50</v>
      </c>
      <c r="G700" s="9">
        <f>SUMIFS('Raw Data'!G$3:G$641,'Raw Data'!$B$3:$B$641,$B700,'Raw Data'!$D$3:$D$641,$E700)</f>
        <v>520.20000000000005</v>
      </c>
      <c r="H700" s="9">
        <f>SUMIFS('Raw Data'!H$3:H$641,'Raw Data'!$B$3:$B$641,$B700,'Raw Data'!$D$3:$D$641,$E700)</f>
        <v>0</v>
      </c>
      <c r="I700" s="9">
        <f>SUMIFS('Raw Data'!I$3:I$641,'Raw Data'!$B$3:$B$641,$B700,'Raw Data'!$D$3:$D$641,$E700)</f>
        <v>0</v>
      </c>
      <c r="J700" s="10">
        <f t="shared" si="40"/>
        <v>0</v>
      </c>
      <c r="K700" s="11">
        <f t="shared" si="41"/>
        <v>520.20000000000005</v>
      </c>
      <c r="L700" s="10">
        <f t="shared" si="42"/>
        <v>303.45</v>
      </c>
      <c r="M700" s="11">
        <f t="shared" si="43"/>
        <v>303.45</v>
      </c>
      <c r="N700" s="43">
        <v>1</v>
      </c>
      <c r="O700" s="12">
        <v>3200</v>
      </c>
      <c r="P700" s="13">
        <v>0</v>
      </c>
      <c r="Q700" s="43">
        <v>0</v>
      </c>
      <c r="R700" s="43">
        <v>35</v>
      </c>
      <c r="S700" s="13">
        <v>0</v>
      </c>
      <c r="T700" s="42">
        <v>752</v>
      </c>
      <c r="U700" s="2">
        <v>700</v>
      </c>
      <c r="V700"/>
    </row>
    <row r="701" spans="1:23" ht="13.15" customHeight="1" x14ac:dyDescent="0.25">
      <c r="A701" s="2">
        <v>2022</v>
      </c>
      <c r="B701" s="44" t="s">
        <v>804</v>
      </c>
      <c r="C701" s="2" t="s">
        <v>799</v>
      </c>
      <c r="D701" s="44" t="s">
        <v>805</v>
      </c>
      <c r="E701" s="44" t="s">
        <v>41</v>
      </c>
      <c r="F701" s="44" t="s">
        <v>42</v>
      </c>
      <c r="G701" s="9">
        <f>SUMIFS('Raw Data'!G$3:G$641,'Raw Data'!$B$3:$B$641,$B701,'Raw Data'!$D$3:$D$641,$E701)</f>
        <v>0</v>
      </c>
      <c r="H701" s="9">
        <f>SUMIFS('Raw Data'!H$3:H$641,'Raw Data'!$B$3:$B$641,$B701,'Raw Data'!$D$3:$D$641,$E701)</f>
        <v>0</v>
      </c>
      <c r="I701" s="9">
        <f>SUMIFS('Raw Data'!I$3:I$641,'Raw Data'!$B$3:$B$641,$B701,'Raw Data'!$D$3:$D$641,$E701)</f>
        <v>0</v>
      </c>
      <c r="J701" s="10">
        <f t="shared" si="40"/>
        <v>0</v>
      </c>
      <c r="K701" s="11">
        <f t="shared" si="41"/>
        <v>0</v>
      </c>
      <c r="L701" s="10">
        <f t="shared" si="42"/>
        <v>0</v>
      </c>
      <c r="M701" s="11">
        <f t="shared" si="43"/>
        <v>0</v>
      </c>
      <c r="N701" s="46">
        <v>1</v>
      </c>
      <c r="O701" s="2">
        <v>3200</v>
      </c>
      <c r="P701" s="47">
        <v>0</v>
      </c>
      <c r="Q701" s="46">
        <v>0</v>
      </c>
      <c r="R701" s="46">
        <v>22</v>
      </c>
      <c r="S701" s="47">
        <v>0</v>
      </c>
      <c r="T701" s="42">
        <v>519</v>
      </c>
      <c r="U701" s="2">
        <v>500</v>
      </c>
      <c r="V701"/>
    </row>
    <row r="702" spans="1:23" ht="13.15" customHeight="1" x14ac:dyDescent="0.25">
      <c r="A702" s="2">
        <v>2022</v>
      </c>
      <c r="B702" s="44" t="s">
        <v>1019</v>
      </c>
      <c r="C702" s="2" t="s">
        <v>799</v>
      </c>
      <c r="D702" s="44" t="s">
        <v>1020</v>
      </c>
      <c r="E702" s="44" t="s">
        <v>41</v>
      </c>
      <c r="F702" s="44" t="s">
        <v>42</v>
      </c>
      <c r="G702" s="9">
        <f>SUMIFS('Raw Data'!G$3:G$641,'Raw Data'!$B$3:$B$641,$B702,'Raw Data'!$D$3:$D$641,$E702)</f>
        <v>0</v>
      </c>
      <c r="H702" s="9">
        <f>SUMIFS('Raw Data'!H$3:H$641,'Raw Data'!$B$3:$B$641,$B702,'Raw Data'!$D$3:$D$641,$E702)</f>
        <v>25806.53</v>
      </c>
      <c r="I702" s="9">
        <f>SUMIFS('Raw Data'!I$3:I$641,'Raw Data'!$B$3:$B$641,$B702,'Raw Data'!$D$3:$D$641,$E702)</f>
        <v>0</v>
      </c>
      <c r="J702" s="10">
        <f t="shared" si="40"/>
        <v>25806.53</v>
      </c>
      <c r="K702" s="11">
        <f t="shared" si="41"/>
        <v>-25806.53</v>
      </c>
      <c r="L702" s="10">
        <f t="shared" si="42"/>
        <v>0</v>
      </c>
      <c r="M702" s="11">
        <f t="shared" si="43"/>
        <v>-25806.53</v>
      </c>
      <c r="N702" s="46">
        <v>1</v>
      </c>
      <c r="O702" s="2">
        <v>3200</v>
      </c>
      <c r="P702" s="47">
        <v>995</v>
      </c>
      <c r="Q702" s="46">
        <v>0</v>
      </c>
      <c r="R702" s="46">
        <v>0</v>
      </c>
      <c r="S702" s="47">
        <v>70</v>
      </c>
      <c r="T702" s="44">
        <v>519</v>
      </c>
      <c r="U702" s="2">
        <v>500</v>
      </c>
      <c r="V702"/>
    </row>
    <row r="703" spans="1:23" ht="13.15" customHeight="1" x14ac:dyDescent="0.25">
      <c r="A703" s="2">
        <v>2022</v>
      </c>
      <c r="B703" s="14" t="s">
        <v>713</v>
      </c>
      <c r="C703" s="2" t="s">
        <v>799</v>
      </c>
      <c r="D703" s="2" t="s">
        <v>714</v>
      </c>
      <c r="E703" s="2" t="s">
        <v>132</v>
      </c>
      <c r="F703" s="2" t="s">
        <v>133</v>
      </c>
      <c r="G703" s="9">
        <f>SUMIFS('Raw Data'!G$3:G$641,'Raw Data'!$B$3:$B$641,$B703,'Raw Data'!$D$3:$D$641,$E703)</f>
        <v>0</v>
      </c>
      <c r="H703" s="9">
        <f>SUMIFS('Raw Data'!H$3:H$641,'Raw Data'!$B$3:$B$641,$B703,'Raw Data'!$D$3:$D$641,$E703)</f>
        <v>0</v>
      </c>
      <c r="I703" s="9">
        <f>SUMIFS('Raw Data'!I$3:I$641,'Raw Data'!$B$3:$B$641,$B703,'Raw Data'!$D$3:$D$641,$E703)</f>
        <v>0</v>
      </c>
      <c r="J703" s="10">
        <f t="shared" si="40"/>
        <v>0</v>
      </c>
      <c r="K703" s="11">
        <f t="shared" si="41"/>
        <v>0</v>
      </c>
      <c r="L703" s="10">
        <f t="shared" si="42"/>
        <v>0</v>
      </c>
      <c r="M703" s="11">
        <f t="shared" si="43"/>
        <v>0</v>
      </c>
      <c r="N703" s="43">
        <v>1</v>
      </c>
      <c r="O703" s="12">
        <v>3390</v>
      </c>
      <c r="P703" s="13">
        <v>800</v>
      </c>
      <c r="Q703" s="43">
        <v>0</v>
      </c>
      <c r="R703" s="43">
        <v>0</v>
      </c>
      <c r="S703" s="13">
        <v>85</v>
      </c>
      <c r="T703" s="42" t="s">
        <v>132</v>
      </c>
      <c r="U703" s="2">
        <v>300</v>
      </c>
      <c r="V703" s="69"/>
    </row>
    <row r="704" spans="1:23" ht="13.15" customHeight="1" x14ac:dyDescent="0.25">
      <c r="A704" s="2">
        <v>2022</v>
      </c>
      <c r="B704" s="14" t="s">
        <v>713</v>
      </c>
      <c r="C704" s="2" t="s">
        <v>799</v>
      </c>
      <c r="D704" s="2" t="s">
        <v>714</v>
      </c>
      <c r="E704" s="2" t="s">
        <v>31</v>
      </c>
      <c r="F704" s="2" t="s">
        <v>32</v>
      </c>
      <c r="G704" s="9">
        <f>SUMIFS('Raw Data'!G$3:G$641,'Raw Data'!$B$3:$B$641,$B704,'Raw Data'!$D$3:$D$641,$E704)</f>
        <v>0</v>
      </c>
      <c r="H704" s="9">
        <f>SUMIFS('Raw Data'!H$3:H$641,'Raw Data'!$B$3:$B$641,$B704,'Raw Data'!$D$3:$D$641,$E704)</f>
        <v>0</v>
      </c>
      <c r="I704" s="9">
        <f>SUMIFS('Raw Data'!I$3:I$641,'Raw Data'!$B$3:$B$641,$B704,'Raw Data'!$D$3:$D$641,$E704)</f>
        <v>0</v>
      </c>
      <c r="J704" s="10">
        <f t="shared" si="40"/>
        <v>0</v>
      </c>
      <c r="K704" s="11">
        <f t="shared" si="41"/>
        <v>0</v>
      </c>
      <c r="L704" s="10">
        <f t="shared" si="42"/>
        <v>0</v>
      </c>
      <c r="M704" s="11">
        <f t="shared" si="43"/>
        <v>0</v>
      </c>
      <c r="N704" s="43">
        <v>1</v>
      </c>
      <c r="O704" s="12">
        <v>3390</v>
      </c>
      <c r="P704" s="13">
        <v>800</v>
      </c>
      <c r="Q704" s="43">
        <v>0</v>
      </c>
      <c r="R704" s="43">
        <v>0</v>
      </c>
      <c r="S704" s="13">
        <v>85</v>
      </c>
      <c r="T704" s="42" t="s">
        <v>31</v>
      </c>
      <c r="U704" s="2">
        <v>300</v>
      </c>
    </row>
    <row r="705" spans="1:25" ht="13.15" customHeight="1" x14ac:dyDescent="0.25">
      <c r="A705" s="2">
        <v>2022</v>
      </c>
      <c r="B705" s="14" t="s">
        <v>713</v>
      </c>
      <c r="C705" s="2" t="s">
        <v>799</v>
      </c>
      <c r="D705" s="2" t="s">
        <v>714</v>
      </c>
      <c r="E705" s="2" t="s">
        <v>13</v>
      </c>
      <c r="F705" s="2" t="s">
        <v>14</v>
      </c>
      <c r="G705" s="9">
        <f>SUMIFS('Raw Data'!G$3:G$641,'Raw Data'!$B$3:$B$641,$B705,'Raw Data'!$D$3:$D$641,$E705)</f>
        <v>15983</v>
      </c>
      <c r="H705" s="9">
        <f>SUMIFS('Raw Data'!H$3:H$641,'Raw Data'!$B$3:$B$641,$B705,'Raw Data'!$D$3:$D$641,$E705)</f>
        <v>0</v>
      </c>
      <c r="I705" s="9">
        <f>SUMIFS('Raw Data'!I$3:I$641,'Raw Data'!$B$3:$B$641,$B705,'Raw Data'!$D$3:$D$641,$E705)</f>
        <v>0</v>
      </c>
      <c r="J705" s="10">
        <f t="shared" si="40"/>
        <v>0</v>
      </c>
      <c r="K705" s="11">
        <f t="shared" si="41"/>
        <v>15983</v>
      </c>
      <c r="L705" s="10">
        <f t="shared" si="42"/>
        <v>9323.4166666666679</v>
      </c>
      <c r="M705" s="11">
        <f t="shared" si="43"/>
        <v>9323.4166666666679</v>
      </c>
      <c r="N705" s="43">
        <v>1</v>
      </c>
      <c r="O705" s="12">
        <v>3390</v>
      </c>
      <c r="P705" s="13">
        <v>800</v>
      </c>
      <c r="Q705" s="43">
        <v>0</v>
      </c>
      <c r="R705" s="43">
        <v>0</v>
      </c>
      <c r="S705" s="47">
        <v>85</v>
      </c>
      <c r="T705" s="44" t="s">
        <v>13</v>
      </c>
      <c r="U705" s="2">
        <v>600</v>
      </c>
    </row>
    <row r="706" spans="1:25" ht="13.15" customHeight="1" x14ac:dyDescent="0.25">
      <c r="A706" s="2">
        <v>2022</v>
      </c>
      <c r="B706" s="14" t="s">
        <v>715</v>
      </c>
      <c r="C706" s="2" t="s">
        <v>799</v>
      </c>
      <c r="D706" s="2" t="s">
        <v>716</v>
      </c>
      <c r="E706" s="2" t="s">
        <v>31</v>
      </c>
      <c r="F706" s="2" t="s">
        <v>32</v>
      </c>
      <c r="G706" s="9">
        <f>SUMIFS('Raw Data'!G$3:G$641,'Raw Data'!$B$3:$B$641,$B706,'Raw Data'!$D$3:$D$641,$E706)</f>
        <v>0</v>
      </c>
      <c r="H706" s="9">
        <f>SUMIFS('Raw Data'!H$3:H$641,'Raw Data'!$B$3:$B$641,$B706,'Raw Data'!$D$3:$D$641,$E706)</f>
        <v>0</v>
      </c>
      <c r="I706" s="9">
        <f>SUMIFS('Raw Data'!I$3:I$641,'Raw Data'!$B$3:$B$641,$B706,'Raw Data'!$D$3:$D$641,$E706)</f>
        <v>0</v>
      </c>
      <c r="J706" s="10">
        <f t="shared" si="40"/>
        <v>0</v>
      </c>
      <c r="K706" s="11">
        <f t="shared" si="41"/>
        <v>0</v>
      </c>
      <c r="L706" s="10">
        <f t="shared" si="42"/>
        <v>0</v>
      </c>
      <c r="M706" s="11">
        <f t="shared" si="43"/>
        <v>0</v>
      </c>
      <c r="N706" s="43">
        <v>1</v>
      </c>
      <c r="O706" s="12">
        <v>3390</v>
      </c>
      <c r="P706" s="13">
        <v>810</v>
      </c>
      <c r="Q706" s="43">
        <v>0</v>
      </c>
      <c r="R706" s="43">
        <v>0</v>
      </c>
      <c r="S706" s="13">
        <v>85</v>
      </c>
      <c r="T706" s="42" t="s">
        <v>31</v>
      </c>
      <c r="U706" s="2">
        <v>300</v>
      </c>
    </row>
    <row r="707" spans="1:25" ht="13.15" customHeight="1" x14ac:dyDescent="0.25">
      <c r="A707" s="2">
        <v>2022</v>
      </c>
      <c r="B707" s="14" t="s">
        <v>220</v>
      </c>
      <c r="C707" s="2" t="s">
        <v>754</v>
      </c>
      <c r="D707" s="2" t="s">
        <v>221</v>
      </c>
      <c r="E707" s="2" t="s">
        <v>13</v>
      </c>
      <c r="F707" s="2" t="s">
        <v>14</v>
      </c>
      <c r="G707" s="9">
        <f>SUMIFS('Raw Data'!G$3:G$641,'Raw Data'!$B$3:$B$641,$B707,'Raw Data'!$D$3:$D$641,$E707)</f>
        <v>3400</v>
      </c>
      <c r="H707" s="9">
        <f>SUMIFS('Raw Data'!H$3:H$641,'Raw Data'!$B$3:$B$641,$B707,'Raw Data'!$D$3:$D$641,$E707)</f>
        <v>0</v>
      </c>
      <c r="I707" s="9">
        <f>SUMIFS('Raw Data'!I$3:I$641,'Raw Data'!$B$3:$B$641,$B707,'Raw Data'!$D$3:$D$641,$E707)</f>
        <v>9948</v>
      </c>
      <c r="J707" s="10">
        <f t="shared" si="40"/>
        <v>9948</v>
      </c>
      <c r="K707" s="11">
        <f t="shared" si="41"/>
        <v>-6548</v>
      </c>
      <c r="L707" s="10">
        <f t="shared" si="42"/>
        <v>1983.3333333333333</v>
      </c>
      <c r="M707" s="11">
        <f t="shared" si="43"/>
        <v>-7964.666666666667</v>
      </c>
      <c r="N707" s="43">
        <v>1</v>
      </c>
      <c r="O707" s="12">
        <v>1320</v>
      </c>
      <c r="P707" s="13">
        <v>0</v>
      </c>
      <c r="Q707" s="43">
        <v>24</v>
      </c>
      <c r="R707" s="43">
        <v>7</v>
      </c>
      <c r="S707" s="13">
        <v>0</v>
      </c>
      <c r="T707" s="42" t="s">
        <v>13</v>
      </c>
      <c r="U707" s="2">
        <v>600</v>
      </c>
    </row>
    <row r="708" spans="1:25" ht="13.15" customHeight="1" x14ac:dyDescent="0.25">
      <c r="A708" s="2">
        <v>2022</v>
      </c>
      <c r="B708" s="14" t="s">
        <v>222</v>
      </c>
      <c r="C708" s="2" t="s">
        <v>754</v>
      </c>
      <c r="D708" s="2" t="s">
        <v>223</v>
      </c>
      <c r="E708" s="2" t="s">
        <v>13</v>
      </c>
      <c r="F708" s="2" t="s">
        <v>14</v>
      </c>
      <c r="G708" s="9">
        <f>SUMIFS('Raw Data'!G$3:G$641,'Raw Data'!$B$3:$B$641,$B708,'Raw Data'!$D$3:$D$641,$E708)</f>
        <v>8000</v>
      </c>
      <c r="H708" s="9">
        <f>SUMIFS('Raw Data'!H$3:H$641,'Raw Data'!$B$3:$B$641,$B708,'Raw Data'!$D$3:$D$641,$E708)</f>
        <v>3243.4</v>
      </c>
      <c r="I708" s="9">
        <f>SUMIFS('Raw Data'!I$3:I$641,'Raw Data'!$B$3:$B$641,$B708,'Raw Data'!$D$3:$D$641,$E708)</f>
        <v>172.34</v>
      </c>
      <c r="J708" s="10">
        <f t="shared" ref="J708:J771" si="44">+H708+I708</f>
        <v>3415.7400000000002</v>
      </c>
      <c r="K708" s="11">
        <f t="shared" ref="K708:K771" si="45">+G708-J708</f>
        <v>4584.26</v>
      </c>
      <c r="L708" s="10">
        <f t="shared" ref="L708:L771" si="46">+G708/12*$L$1</f>
        <v>4666.6666666666661</v>
      </c>
      <c r="M708" s="11">
        <f t="shared" ref="M708:M771" si="47">+L708-J708</f>
        <v>1250.9266666666658</v>
      </c>
      <c r="N708" s="43">
        <v>1</v>
      </c>
      <c r="O708" s="12">
        <v>1330</v>
      </c>
      <c r="P708" s="13">
        <v>0</v>
      </c>
      <c r="Q708" s="43">
        <v>24</v>
      </c>
      <c r="R708" s="43">
        <v>7</v>
      </c>
      <c r="S708" s="13">
        <v>661</v>
      </c>
      <c r="T708" s="42" t="s">
        <v>13</v>
      </c>
      <c r="U708" s="2">
        <v>600</v>
      </c>
    </row>
    <row r="709" spans="1:25" ht="13.15" customHeight="1" x14ac:dyDescent="0.25">
      <c r="A709" s="2">
        <v>2022</v>
      </c>
      <c r="B709" s="14" t="s">
        <v>224</v>
      </c>
      <c r="C709" s="2" t="s">
        <v>754</v>
      </c>
      <c r="D709" s="2" t="s">
        <v>225</v>
      </c>
      <c r="E709" s="2" t="s">
        <v>13</v>
      </c>
      <c r="F709" s="2" t="s">
        <v>14</v>
      </c>
      <c r="G709" s="9">
        <f>SUMIFS('Raw Data'!G$3:G$641,'Raw Data'!$B$3:$B$641,$B709,'Raw Data'!$D$3:$D$641,$E709)</f>
        <v>0</v>
      </c>
      <c r="H709" s="9">
        <f>SUMIFS('Raw Data'!H$3:H$641,'Raw Data'!$B$3:$B$641,$B709,'Raw Data'!$D$3:$D$641,$E709)</f>
        <v>0</v>
      </c>
      <c r="I709" s="9">
        <f>SUMIFS('Raw Data'!I$3:I$641,'Raw Data'!$B$3:$B$641,$B709,'Raw Data'!$D$3:$D$641,$E709)</f>
        <v>0</v>
      </c>
      <c r="J709" s="10">
        <f t="shared" si="44"/>
        <v>0</v>
      </c>
      <c r="K709" s="11">
        <f t="shared" si="45"/>
        <v>0</v>
      </c>
      <c r="L709" s="10">
        <f t="shared" si="46"/>
        <v>0</v>
      </c>
      <c r="M709" s="11">
        <f t="shared" si="47"/>
        <v>0</v>
      </c>
      <c r="N709" s="43">
        <v>1</v>
      </c>
      <c r="O709" s="12">
        <v>1360</v>
      </c>
      <c r="P709" s="13">
        <v>0</v>
      </c>
      <c r="Q709" s="43">
        <v>24</v>
      </c>
      <c r="R709" s="43">
        <v>7</v>
      </c>
      <c r="S709" s="13">
        <v>0</v>
      </c>
      <c r="T709" s="42" t="s">
        <v>13</v>
      </c>
      <c r="U709" s="2">
        <v>600</v>
      </c>
      <c r="V709"/>
    </row>
    <row r="710" spans="1:25" ht="13.15" customHeight="1" x14ac:dyDescent="0.25">
      <c r="A710" s="2">
        <v>2022</v>
      </c>
      <c r="B710" s="14" t="s">
        <v>226</v>
      </c>
      <c r="C710" s="2" t="s">
        <v>754</v>
      </c>
      <c r="D710" s="2" t="s">
        <v>227</v>
      </c>
      <c r="E710" s="2" t="s">
        <v>13</v>
      </c>
      <c r="F710" s="2" t="s">
        <v>14</v>
      </c>
      <c r="G710" s="9">
        <f>SUMIFS('Raw Data'!G$3:G$641,'Raw Data'!$B$3:$B$641,$B710,'Raw Data'!$D$3:$D$641,$E710)</f>
        <v>5000</v>
      </c>
      <c r="H710" s="9">
        <f>SUMIFS('Raw Data'!H$3:H$641,'Raw Data'!$B$3:$B$641,$B710,'Raw Data'!$D$3:$D$641,$E710)</f>
        <v>2298.4899999999998</v>
      </c>
      <c r="I710" s="9">
        <f>SUMIFS('Raw Data'!I$3:I$641,'Raw Data'!$B$3:$B$641,$B710,'Raw Data'!$D$3:$D$641,$E710)</f>
        <v>0</v>
      </c>
      <c r="J710" s="10">
        <f t="shared" si="44"/>
        <v>2298.4899999999998</v>
      </c>
      <c r="K710" s="11">
        <f t="shared" si="45"/>
        <v>2701.51</v>
      </c>
      <c r="L710" s="10">
        <f t="shared" si="46"/>
        <v>2916.666666666667</v>
      </c>
      <c r="M710" s="11">
        <f t="shared" si="47"/>
        <v>618.17666666666719</v>
      </c>
      <c r="N710" s="43">
        <v>1</v>
      </c>
      <c r="O710" s="12">
        <v>1370</v>
      </c>
      <c r="P710" s="13">
        <v>0</v>
      </c>
      <c r="Q710" s="43">
        <v>24</v>
      </c>
      <c r="R710" s="43">
        <v>7</v>
      </c>
      <c r="S710" s="13">
        <v>0</v>
      </c>
      <c r="T710" s="42" t="s">
        <v>13</v>
      </c>
      <c r="U710" s="2">
        <v>600</v>
      </c>
    </row>
    <row r="711" spans="1:25" ht="13.15" customHeight="1" x14ac:dyDescent="0.25">
      <c r="A711" s="2">
        <v>2022</v>
      </c>
      <c r="B711" s="14" t="s">
        <v>229</v>
      </c>
      <c r="C711" s="2" t="s">
        <v>754</v>
      </c>
      <c r="D711" s="2" t="s">
        <v>228</v>
      </c>
      <c r="E711" s="2" t="s">
        <v>13</v>
      </c>
      <c r="F711" s="2" t="s">
        <v>14</v>
      </c>
      <c r="G711" s="9">
        <f>SUMIFS('Raw Data'!G$3:G$641,'Raw Data'!$B$3:$B$641,$B711,'Raw Data'!$D$3:$D$641,$E711)</f>
        <v>0</v>
      </c>
      <c r="H711" s="9">
        <f>SUMIFS('Raw Data'!H$3:H$641,'Raw Data'!$B$3:$B$641,$B711,'Raw Data'!$D$3:$D$641,$E711)</f>
        <v>0</v>
      </c>
      <c r="I711" s="9">
        <f>SUMIFS('Raw Data'!I$3:I$641,'Raw Data'!$B$3:$B$641,$B711,'Raw Data'!$D$3:$D$641,$E711)</f>
        <v>0</v>
      </c>
      <c r="J711" s="10">
        <f t="shared" si="44"/>
        <v>0</v>
      </c>
      <c r="K711" s="11">
        <f t="shared" si="45"/>
        <v>0</v>
      </c>
      <c r="L711" s="10">
        <f t="shared" si="46"/>
        <v>0</v>
      </c>
      <c r="M711" s="11">
        <f t="shared" si="47"/>
        <v>0</v>
      </c>
      <c r="N711" s="43">
        <v>1</v>
      </c>
      <c r="O711" s="12">
        <v>1380</v>
      </c>
      <c r="P711" s="13">
        <v>0</v>
      </c>
      <c r="Q711" s="43">
        <v>24</v>
      </c>
      <c r="R711" s="43">
        <v>7</v>
      </c>
      <c r="S711" s="13">
        <v>0</v>
      </c>
      <c r="T711" s="42" t="s">
        <v>13</v>
      </c>
      <c r="U711" s="2">
        <v>600</v>
      </c>
      <c r="V711" s="15"/>
    </row>
    <row r="712" spans="1:25" ht="13.15" customHeight="1" x14ac:dyDescent="0.25">
      <c r="A712" s="2">
        <v>2022</v>
      </c>
      <c r="B712" s="14" t="s">
        <v>230</v>
      </c>
      <c r="C712" s="2" t="s">
        <v>754</v>
      </c>
      <c r="D712" s="2" t="s">
        <v>231</v>
      </c>
      <c r="E712" s="2" t="s">
        <v>13</v>
      </c>
      <c r="F712" s="2" t="s">
        <v>14</v>
      </c>
      <c r="G712" s="9">
        <f>SUMIFS('Raw Data'!G$3:G$641,'Raw Data'!$B$3:$B$641,$B712,'Raw Data'!$D$3:$D$641,$E712)</f>
        <v>12000</v>
      </c>
      <c r="H712" s="9">
        <f>SUMIFS('Raw Data'!H$3:H$641,'Raw Data'!$B$3:$B$641,$B712,'Raw Data'!$D$3:$D$641,$E712)</f>
        <v>8990.89</v>
      </c>
      <c r="I712" s="9">
        <f>SUMIFS('Raw Data'!I$3:I$641,'Raw Data'!$B$3:$B$641,$B712,'Raw Data'!$D$3:$D$641,$E712)</f>
        <v>0</v>
      </c>
      <c r="J712" s="10">
        <f t="shared" si="44"/>
        <v>8990.89</v>
      </c>
      <c r="K712" s="11">
        <f t="shared" si="45"/>
        <v>3009.1100000000006</v>
      </c>
      <c r="L712" s="10">
        <f t="shared" si="46"/>
        <v>7000</v>
      </c>
      <c r="M712" s="11">
        <f t="shared" si="47"/>
        <v>-1990.8899999999994</v>
      </c>
      <c r="N712" s="43">
        <v>1</v>
      </c>
      <c r="O712" s="12">
        <v>1380</v>
      </c>
      <c r="P712" s="13">
        <v>0</v>
      </c>
      <c r="Q712" s="43">
        <v>24</v>
      </c>
      <c r="R712" s="43">
        <v>7</v>
      </c>
      <c r="S712" s="13">
        <v>651</v>
      </c>
      <c r="T712" s="42" t="s">
        <v>13</v>
      </c>
      <c r="U712" s="2">
        <v>600</v>
      </c>
    </row>
    <row r="713" spans="1:25" ht="13.15" customHeight="1" x14ac:dyDescent="0.25">
      <c r="A713" s="2">
        <v>2022</v>
      </c>
      <c r="B713" s="14" t="s">
        <v>232</v>
      </c>
      <c r="C713" s="2" t="s">
        <v>754</v>
      </c>
      <c r="D713" s="2" t="s">
        <v>233</v>
      </c>
      <c r="E713" s="2" t="s">
        <v>13</v>
      </c>
      <c r="F713" s="2" t="s">
        <v>14</v>
      </c>
      <c r="G713" s="9">
        <f>SUMIFS('Raw Data'!G$3:G$641,'Raw Data'!$B$3:$B$641,$B713,'Raw Data'!$D$3:$D$641,$E713)</f>
        <v>9000</v>
      </c>
      <c r="H713" s="9">
        <f>SUMIFS('Raw Data'!H$3:H$641,'Raw Data'!$B$3:$B$641,$B713,'Raw Data'!$D$3:$D$641,$E713)</f>
        <v>6906.86</v>
      </c>
      <c r="I713" s="9">
        <f>SUMIFS('Raw Data'!I$3:I$641,'Raw Data'!$B$3:$B$641,$B713,'Raw Data'!$D$3:$D$641,$E713)</f>
        <v>2658.39</v>
      </c>
      <c r="J713" s="10">
        <f t="shared" si="44"/>
        <v>9565.25</v>
      </c>
      <c r="K713" s="11">
        <f t="shared" si="45"/>
        <v>-565.25</v>
      </c>
      <c r="L713" s="10">
        <f t="shared" si="46"/>
        <v>5250</v>
      </c>
      <c r="M713" s="11">
        <f t="shared" si="47"/>
        <v>-4315.25</v>
      </c>
      <c r="N713" s="43">
        <v>1</v>
      </c>
      <c r="O713" s="12">
        <v>1380</v>
      </c>
      <c r="P713" s="13">
        <v>0</v>
      </c>
      <c r="Q713" s="43">
        <v>24</v>
      </c>
      <c r="R713" s="43">
        <v>7</v>
      </c>
      <c r="S713" s="13">
        <v>652</v>
      </c>
      <c r="T713" s="42" t="s">
        <v>13</v>
      </c>
      <c r="U713" s="2">
        <v>600</v>
      </c>
      <c r="V713" s="15"/>
    </row>
    <row r="714" spans="1:25" ht="13.15" customHeight="1" x14ac:dyDescent="0.25">
      <c r="A714" s="2">
        <v>2022</v>
      </c>
      <c r="B714" s="14" t="s">
        <v>234</v>
      </c>
      <c r="C714" s="2" t="s">
        <v>754</v>
      </c>
      <c r="D714" s="2" t="s">
        <v>235</v>
      </c>
      <c r="E714" s="2" t="s">
        <v>13</v>
      </c>
      <c r="F714" s="2" t="s">
        <v>14</v>
      </c>
      <c r="G714" s="9">
        <f>SUMIFS('Raw Data'!G$3:G$641,'Raw Data'!$B$3:$B$641,$B714,'Raw Data'!$D$3:$D$641,$E714)</f>
        <v>10000</v>
      </c>
      <c r="H714" s="9">
        <f>SUMIFS('Raw Data'!H$3:H$641,'Raw Data'!$B$3:$B$641,$B714,'Raw Data'!$D$3:$D$641,$E714)</f>
        <v>5789.58</v>
      </c>
      <c r="I714" s="9">
        <f>SUMIFS('Raw Data'!I$3:I$641,'Raw Data'!$B$3:$B$641,$B714,'Raw Data'!$D$3:$D$641,$E714)</f>
        <v>2991.39</v>
      </c>
      <c r="J714" s="10">
        <f t="shared" si="44"/>
        <v>8780.9699999999993</v>
      </c>
      <c r="K714" s="11">
        <f t="shared" si="45"/>
        <v>1219.0300000000007</v>
      </c>
      <c r="L714" s="10">
        <f t="shared" si="46"/>
        <v>5833.3333333333339</v>
      </c>
      <c r="M714" s="11">
        <f t="shared" si="47"/>
        <v>-2947.6366666666654</v>
      </c>
      <c r="N714" s="43">
        <v>1</v>
      </c>
      <c r="O714" s="12">
        <v>1380</v>
      </c>
      <c r="P714" s="13">
        <v>0</v>
      </c>
      <c r="Q714" s="43">
        <v>24</v>
      </c>
      <c r="R714" s="43">
        <v>7</v>
      </c>
      <c r="S714" s="13">
        <v>653</v>
      </c>
      <c r="T714" s="42" t="s">
        <v>13</v>
      </c>
      <c r="U714" s="2">
        <v>600</v>
      </c>
      <c r="V714" s="15"/>
    </row>
    <row r="715" spans="1:25" ht="13.15" customHeight="1" x14ac:dyDescent="0.25">
      <c r="A715" s="2">
        <v>2022</v>
      </c>
      <c r="B715" s="14" t="s">
        <v>234</v>
      </c>
      <c r="C715" s="2" t="s">
        <v>754</v>
      </c>
      <c r="D715" s="2" t="s">
        <v>235</v>
      </c>
      <c r="E715" s="2" t="s">
        <v>100</v>
      </c>
      <c r="F715" s="2" t="s">
        <v>101</v>
      </c>
      <c r="G715" s="9">
        <f>SUMIFS('Raw Data'!G$3:G$641,'Raw Data'!$B$3:$B$641,$B715,'Raw Data'!$D$3:$D$641,$E715)</f>
        <v>0</v>
      </c>
      <c r="H715" s="9">
        <f>SUMIFS('Raw Data'!H$3:H$641,'Raw Data'!$B$3:$B$641,$B715,'Raw Data'!$D$3:$D$641,$E715)</f>
        <v>0</v>
      </c>
      <c r="I715" s="9">
        <f>SUMIFS('Raw Data'!I$3:I$641,'Raw Data'!$B$3:$B$641,$B715,'Raw Data'!$D$3:$D$641,$E715)</f>
        <v>0</v>
      </c>
      <c r="J715" s="10">
        <f t="shared" si="44"/>
        <v>0</v>
      </c>
      <c r="K715" s="11">
        <f t="shared" si="45"/>
        <v>0</v>
      </c>
      <c r="L715" s="10">
        <f t="shared" si="46"/>
        <v>0</v>
      </c>
      <c r="M715" s="11">
        <f t="shared" si="47"/>
        <v>0</v>
      </c>
      <c r="N715" s="43">
        <v>1</v>
      </c>
      <c r="O715" s="12">
        <v>1380</v>
      </c>
      <c r="P715" s="13">
        <v>0</v>
      </c>
      <c r="Q715" s="43">
        <v>24</v>
      </c>
      <c r="R715" s="43">
        <v>7</v>
      </c>
      <c r="S715" s="13">
        <v>653</v>
      </c>
      <c r="T715" s="42" t="s">
        <v>100</v>
      </c>
      <c r="U715" s="2">
        <v>700</v>
      </c>
    </row>
    <row r="716" spans="1:25" ht="13.15" customHeight="1" x14ac:dyDescent="0.25">
      <c r="A716" s="2">
        <v>2022</v>
      </c>
      <c r="B716" s="14" t="s">
        <v>236</v>
      </c>
      <c r="C716" s="2" t="s">
        <v>754</v>
      </c>
      <c r="D716" s="2" t="s">
        <v>237</v>
      </c>
      <c r="E716" s="2" t="s">
        <v>13</v>
      </c>
      <c r="F716" s="2" t="s">
        <v>14</v>
      </c>
      <c r="G716" s="9">
        <f>SUMIFS('Raw Data'!G$3:G$641,'Raw Data'!$B$3:$B$641,$B716,'Raw Data'!$D$3:$D$641,$E716)</f>
        <v>6500</v>
      </c>
      <c r="H716" s="9">
        <f>SUMIFS('Raw Data'!H$3:H$641,'Raw Data'!$B$3:$B$641,$B716,'Raw Data'!$D$3:$D$641,$E716)</f>
        <v>1535.13</v>
      </c>
      <c r="I716" s="9">
        <f>SUMIFS('Raw Data'!I$3:I$641,'Raw Data'!$B$3:$B$641,$B716,'Raw Data'!$D$3:$D$641,$E716)</f>
        <v>1271.71</v>
      </c>
      <c r="J716" s="10">
        <f t="shared" si="44"/>
        <v>2806.84</v>
      </c>
      <c r="K716" s="11">
        <f t="shared" si="45"/>
        <v>3693.16</v>
      </c>
      <c r="L716" s="10">
        <f t="shared" si="46"/>
        <v>3791.6666666666665</v>
      </c>
      <c r="M716" s="11">
        <f t="shared" si="47"/>
        <v>984.82666666666637</v>
      </c>
      <c r="N716" s="43">
        <v>1</v>
      </c>
      <c r="O716" s="12">
        <v>1380</v>
      </c>
      <c r="P716" s="13">
        <v>0</v>
      </c>
      <c r="Q716" s="43">
        <v>24</v>
      </c>
      <c r="R716" s="43">
        <v>7</v>
      </c>
      <c r="S716" s="13">
        <v>654</v>
      </c>
      <c r="T716" s="42" t="s">
        <v>13</v>
      </c>
      <c r="U716" s="2">
        <v>600</v>
      </c>
      <c r="V716" s="15"/>
    </row>
    <row r="717" spans="1:25" ht="13.15" customHeight="1" x14ac:dyDescent="0.25">
      <c r="A717" s="2">
        <v>2022</v>
      </c>
      <c r="B717" s="14" t="s">
        <v>236</v>
      </c>
      <c r="C717" s="2" t="s">
        <v>754</v>
      </c>
      <c r="D717" s="2" t="s">
        <v>237</v>
      </c>
      <c r="E717" s="2" t="s">
        <v>100</v>
      </c>
      <c r="F717" s="2" t="s">
        <v>101</v>
      </c>
      <c r="G717" s="9">
        <f>SUMIFS('Raw Data'!G$3:G$641,'Raw Data'!$B$3:$B$641,$B717,'Raw Data'!$D$3:$D$641,$E717)</f>
        <v>0</v>
      </c>
      <c r="H717" s="9">
        <f>SUMIFS('Raw Data'!H$3:H$641,'Raw Data'!$B$3:$B$641,$B717,'Raw Data'!$D$3:$D$641,$E717)</f>
        <v>0</v>
      </c>
      <c r="I717" s="9">
        <f>SUMIFS('Raw Data'!I$3:I$641,'Raw Data'!$B$3:$B$641,$B717,'Raw Data'!$D$3:$D$641,$E717)</f>
        <v>0</v>
      </c>
      <c r="J717" s="10">
        <f t="shared" si="44"/>
        <v>0</v>
      </c>
      <c r="K717" s="11">
        <f t="shared" si="45"/>
        <v>0</v>
      </c>
      <c r="L717" s="10">
        <f t="shared" si="46"/>
        <v>0</v>
      </c>
      <c r="M717" s="11">
        <f t="shared" si="47"/>
        <v>0</v>
      </c>
      <c r="N717" s="43">
        <v>1</v>
      </c>
      <c r="O717" s="12">
        <v>1380</v>
      </c>
      <c r="P717" s="13">
        <v>0</v>
      </c>
      <c r="Q717" s="43">
        <v>24</v>
      </c>
      <c r="R717" s="43">
        <v>7</v>
      </c>
      <c r="S717" s="13">
        <v>654</v>
      </c>
      <c r="T717" s="42" t="s">
        <v>100</v>
      </c>
      <c r="U717" s="2">
        <v>700</v>
      </c>
    </row>
    <row r="718" spans="1:25" customFormat="1" ht="13.35" customHeight="1" x14ac:dyDescent="0.25">
      <c r="A718" s="2">
        <v>2022</v>
      </c>
      <c r="B718" s="14" t="s">
        <v>238</v>
      </c>
      <c r="C718" s="2" t="s">
        <v>754</v>
      </c>
      <c r="D718" s="2" t="s">
        <v>239</v>
      </c>
      <c r="E718" s="2" t="s">
        <v>13</v>
      </c>
      <c r="F718" s="2" t="s">
        <v>14</v>
      </c>
      <c r="G718" s="9">
        <f>SUMIFS('Raw Data'!G$3:G$641,'Raw Data'!$B$3:$B$641,$B718,'Raw Data'!$D$3:$D$641,$E718)</f>
        <v>10000</v>
      </c>
      <c r="H718" s="9">
        <f>SUMIFS('Raw Data'!H$3:H$641,'Raw Data'!$B$3:$B$641,$B718,'Raw Data'!$D$3:$D$641,$E718)</f>
        <v>3228.6</v>
      </c>
      <c r="I718" s="9">
        <f>SUMIFS('Raw Data'!I$3:I$641,'Raw Data'!$B$3:$B$641,$B718,'Raw Data'!$D$3:$D$641,$E718)</f>
        <v>6493.25</v>
      </c>
      <c r="J718" s="10">
        <f t="shared" si="44"/>
        <v>9721.85</v>
      </c>
      <c r="K718" s="11">
        <f t="shared" si="45"/>
        <v>278.14999999999964</v>
      </c>
      <c r="L718" s="10">
        <f t="shared" si="46"/>
        <v>5833.3333333333339</v>
      </c>
      <c r="M718" s="11">
        <f t="shared" si="47"/>
        <v>-3888.5166666666664</v>
      </c>
      <c r="N718" s="43">
        <v>1</v>
      </c>
      <c r="O718" s="12">
        <v>1380</v>
      </c>
      <c r="P718" s="13">
        <v>0</v>
      </c>
      <c r="Q718" s="43">
        <v>24</v>
      </c>
      <c r="R718" s="43">
        <v>7</v>
      </c>
      <c r="S718" s="13">
        <v>655</v>
      </c>
      <c r="T718" s="42" t="s">
        <v>13</v>
      </c>
      <c r="U718" s="2">
        <v>600</v>
      </c>
      <c r="V718" s="15"/>
      <c r="W718" s="6"/>
      <c r="X718" s="6"/>
      <c r="Y718" s="6"/>
    </row>
    <row r="719" spans="1:25" customFormat="1" ht="13.35" customHeight="1" x14ac:dyDescent="0.25">
      <c r="A719" s="2">
        <v>2022</v>
      </c>
      <c r="B719" s="14" t="s">
        <v>238</v>
      </c>
      <c r="C719" s="2" t="s">
        <v>754</v>
      </c>
      <c r="D719" s="2" t="s">
        <v>239</v>
      </c>
      <c r="E719" s="2" t="s">
        <v>100</v>
      </c>
      <c r="F719" s="2" t="s">
        <v>101</v>
      </c>
      <c r="G719" s="9">
        <f>SUMIFS('Raw Data'!G$3:G$641,'Raw Data'!$B$3:$B$641,$B719,'Raw Data'!$D$3:$D$641,$E719)</f>
        <v>0</v>
      </c>
      <c r="H719" s="9">
        <f>SUMIFS('Raw Data'!H$3:H$641,'Raw Data'!$B$3:$B$641,$B719,'Raw Data'!$D$3:$D$641,$E719)</f>
        <v>0</v>
      </c>
      <c r="I719" s="9">
        <f>SUMIFS('Raw Data'!I$3:I$641,'Raw Data'!$B$3:$B$641,$B719,'Raw Data'!$D$3:$D$641,$E719)</f>
        <v>0</v>
      </c>
      <c r="J719" s="10">
        <f t="shared" si="44"/>
        <v>0</v>
      </c>
      <c r="K719" s="11">
        <f t="shared" si="45"/>
        <v>0</v>
      </c>
      <c r="L719" s="10">
        <f t="shared" si="46"/>
        <v>0</v>
      </c>
      <c r="M719" s="11">
        <f t="shared" si="47"/>
        <v>0</v>
      </c>
      <c r="N719" s="43">
        <v>1</v>
      </c>
      <c r="O719" s="12">
        <v>1380</v>
      </c>
      <c r="P719" s="13">
        <v>0</v>
      </c>
      <c r="Q719" s="43">
        <v>24</v>
      </c>
      <c r="R719" s="43">
        <v>7</v>
      </c>
      <c r="S719" s="13">
        <v>655</v>
      </c>
      <c r="T719" s="42" t="s">
        <v>100</v>
      </c>
      <c r="U719" s="2">
        <v>700</v>
      </c>
      <c r="V719" s="6"/>
      <c r="W719" s="6"/>
      <c r="X719" s="6"/>
      <c r="Y719" s="6"/>
    </row>
    <row r="720" spans="1:25" customFormat="1" ht="13.35" customHeight="1" x14ac:dyDescent="0.25">
      <c r="A720" s="2">
        <v>2022</v>
      </c>
      <c r="B720" s="14" t="s">
        <v>240</v>
      </c>
      <c r="C720" s="2" t="s">
        <v>754</v>
      </c>
      <c r="D720" s="2" t="s">
        <v>241</v>
      </c>
      <c r="E720" s="2" t="s">
        <v>13</v>
      </c>
      <c r="F720" s="2" t="s">
        <v>14</v>
      </c>
      <c r="G720" s="9">
        <f>SUMIFS('Raw Data'!G$3:G$641,'Raw Data'!$B$3:$B$641,$B720,'Raw Data'!$D$3:$D$641,$E720)</f>
        <v>4000</v>
      </c>
      <c r="H720" s="9">
        <f>SUMIFS('Raw Data'!H$3:H$641,'Raw Data'!$B$3:$B$641,$B720,'Raw Data'!$D$3:$D$641,$E720)</f>
        <v>1306.28</v>
      </c>
      <c r="I720" s="9">
        <f>SUMIFS('Raw Data'!I$3:I$641,'Raw Data'!$B$3:$B$641,$B720,'Raw Data'!$D$3:$D$641,$E720)</f>
        <v>299.97000000000003</v>
      </c>
      <c r="J720" s="10">
        <f t="shared" si="44"/>
        <v>1606.25</v>
      </c>
      <c r="K720" s="11">
        <f t="shared" si="45"/>
        <v>2393.75</v>
      </c>
      <c r="L720" s="10">
        <f t="shared" si="46"/>
        <v>2333.333333333333</v>
      </c>
      <c r="M720" s="11">
        <f t="shared" si="47"/>
        <v>727.08333333333303</v>
      </c>
      <c r="N720" s="43">
        <v>1</v>
      </c>
      <c r="O720" s="12">
        <v>1380</v>
      </c>
      <c r="P720" s="13">
        <v>0</v>
      </c>
      <c r="Q720" s="43">
        <v>24</v>
      </c>
      <c r="R720" s="43">
        <v>7</v>
      </c>
      <c r="S720" s="13">
        <v>656</v>
      </c>
      <c r="T720" s="42" t="s">
        <v>13</v>
      </c>
      <c r="U720" s="2">
        <v>600</v>
      </c>
      <c r="V720" s="15"/>
      <c r="W720" s="6"/>
      <c r="X720" s="6"/>
      <c r="Y720" s="6"/>
    </row>
    <row r="721" spans="1:25" customFormat="1" ht="13.35" customHeight="1" x14ac:dyDescent="0.25">
      <c r="A721" s="2">
        <v>2022</v>
      </c>
      <c r="B721" s="14" t="s">
        <v>240</v>
      </c>
      <c r="C721" s="2" t="s">
        <v>754</v>
      </c>
      <c r="D721" s="2" t="s">
        <v>241</v>
      </c>
      <c r="E721" s="2" t="s">
        <v>100</v>
      </c>
      <c r="F721" s="2" t="s">
        <v>101</v>
      </c>
      <c r="G721" s="9">
        <f>SUMIFS('Raw Data'!G$3:G$641,'Raw Data'!$B$3:$B$641,$B721,'Raw Data'!$D$3:$D$641,$E721)</f>
        <v>0</v>
      </c>
      <c r="H721" s="9">
        <f>SUMIFS('Raw Data'!H$3:H$641,'Raw Data'!$B$3:$B$641,$B721,'Raw Data'!$D$3:$D$641,$E721)</f>
        <v>0</v>
      </c>
      <c r="I721" s="9">
        <f>SUMIFS('Raw Data'!I$3:I$641,'Raw Data'!$B$3:$B$641,$B721,'Raw Data'!$D$3:$D$641,$E721)</f>
        <v>0</v>
      </c>
      <c r="J721" s="10">
        <f t="shared" si="44"/>
        <v>0</v>
      </c>
      <c r="K721" s="11">
        <f t="shared" si="45"/>
        <v>0</v>
      </c>
      <c r="L721" s="10">
        <f t="shared" si="46"/>
        <v>0</v>
      </c>
      <c r="M721" s="11">
        <f t="shared" si="47"/>
        <v>0</v>
      </c>
      <c r="N721" s="43">
        <v>1</v>
      </c>
      <c r="O721" s="12">
        <v>1380</v>
      </c>
      <c r="P721" s="13">
        <v>0</v>
      </c>
      <c r="Q721" s="43">
        <v>24</v>
      </c>
      <c r="R721" s="43">
        <v>7</v>
      </c>
      <c r="S721" s="13">
        <v>656</v>
      </c>
      <c r="T721" s="42" t="s">
        <v>100</v>
      </c>
      <c r="U721" s="2">
        <v>700</v>
      </c>
      <c r="V721" s="6"/>
      <c r="W721" s="6"/>
      <c r="X721" s="6"/>
      <c r="Y721" s="6"/>
    </row>
    <row r="722" spans="1:25" customFormat="1" ht="13.35" customHeight="1" x14ac:dyDescent="0.25">
      <c r="A722" s="2">
        <v>2022</v>
      </c>
      <c r="B722" s="14" t="s">
        <v>242</v>
      </c>
      <c r="C722" s="2" t="s">
        <v>754</v>
      </c>
      <c r="D722" s="2" t="s">
        <v>243</v>
      </c>
      <c r="E722" s="2" t="s">
        <v>13</v>
      </c>
      <c r="F722" s="2" t="s">
        <v>14</v>
      </c>
      <c r="G722" s="9">
        <f>SUMIFS('Raw Data'!G$3:G$641,'Raw Data'!$B$3:$B$641,$B722,'Raw Data'!$D$3:$D$641,$E722)</f>
        <v>7000</v>
      </c>
      <c r="H722" s="9">
        <f>SUMIFS('Raw Data'!H$3:H$641,'Raw Data'!$B$3:$B$641,$B722,'Raw Data'!$D$3:$D$641,$E722)</f>
        <v>1215.68</v>
      </c>
      <c r="I722" s="9">
        <f>SUMIFS('Raw Data'!I$3:I$641,'Raw Data'!$B$3:$B$641,$B722,'Raw Data'!$D$3:$D$641,$E722)</f>
        <v>0</v>
      </c>
      <c r="J722" s="10">
        <f t="shared" si="44"/>
        <v>1215.68</v>
      </c>
      <c r="K722" s="11">
        <f t="shared" si="45"/>
        <v>5784.32</v>
      </c>
      <c r="L722" s="10">
        <f t="shared" si="46"/>
        <v>4083.3333333333335</v>
      </c>
      <c r="M722" s="11">
        <f t="shared" si="47"/>
        <v>2867.6533333333336</v>
      </c>
      <c r="N722" s="43">
        <v>1</v>
      </c>
      <c r="O722" s="12">
        <v>1380</v>
      </c>
      <c r="P722" s="13">
        <v>0</v>
      </c>
      <c r="Q722" s="43">
        <v>24</v>
      </c>
      <c r="R722" s="43">
        <v>7</v>
      </c>
      <c r="S722" s="13">
        <v>657</v>
      </c>
      <c r="T722" s="42" t="s">
        <v>13</v>
      </c>
      <c r="U722" s="2">
        <v>600</v>
      </c>
      <c r="V722" s="15"/>
      <c r="W722" s="6"/>
      <c r="X722" s="6"/>
      <c r="Y722" s="6"/>
    </row>
    <row r="723" spans="1:25" customFormat="1" ht="13.35" customHeight="1" x14ac:dyDescent="0.25">
      <c r="A723" s="2">
        <v>2022</v>
      </c>
      <c r="B723" s="14" t="s">
        <v>242</v>
      </c>
      <c r="C723" s="2" t="s">
        <v>754</v>
      </c>
      <c r="D723" s="2" t="s">
        <v>243</v>
      </c>
      <c r="E723" s="2" t="s">
        <v>100</v>
      </c>
      <c r="F723" s="2" t="s">
        <v>101</v>
      </c>
      <c r="G723" s="9">
        <f>SUMIFS('Raw Data'!G$3:G$641,'Raw Data'!$B$3:$B$641,$B723,'Raw Data'!$D$3:$D$641,$E723)</f>
        <v>0</v>
      </c>
      <c r="H723" s="9">
        <f>SUMIFS('Raw Data'!H$3:H$641,'Raw Data'!$B$3:$B$641,$B723,'Raw Data'!$D$3:$D$641,$E723)</f>
        <v>0</v>
      </c>
      <c r="I723" s="9">
        <f>SUMIFS('Raw Data'!I$3:I$641,'Raw Data'!$B$3:$B$641,$B723,'Raw Data'!$D$3:$D$641,$E723)</f>
        <v>0</v>
      </c>
      <c r="J723" s="10">
        <f t="shared" si="44"/>
        <v>0</v>
      </c>
      <c r="K723" s="11">
        <f t="shared" si="45"/>
        <v>0</v>
      </c>
      <c r="L723" s="10">
        <f t="shared" si="46"/>
        <v>0</v>
      </c>
      <c r="M723" s="11">
        <f t="shared" si="47"/>
        <v>0</v>
      </c>
      <c r="N723" s="43">
        <v>1</v>
      </c>
      <c r="O723" s="12">
        <v>1380</v>
      </c>
      <c r="P723" s="13">
        <v>0</v>
      </c>
      <c r="Q723" s="43">
        <v>24</v>
      </c>
      <c r="R723" s="43">
        <v>7</v>
      </c>
      <c r="S723" s="13">
        <v>657</v>
      </c>
      <c r="T723" s="42" t="s">
        <v>100</v>
      </c>
      <c r="U723" s="2">
        <v>700</v>
      </c>
      <c r="V723" s="6"/>
      <c r="W723" s="6"/>
      <c r="X723" s="6"/>
      <c r="Y723" s="6"/>
    </row>
    <row r="724" spans="1:25" ht="13.15" customHeight="1" x14ac:dyDescent="0.25">
      <c r="A724" s="2">
        <v>2022</v>
      </c>
      <c r="B724" s="14" t="s">
        <v>244</v>
      </c>
      <c r="C724" s="2" t="s">
        <v>754</v>
      </c>
      <c r="D724" s="2" t="s">
        <v>245</v>
      </c>
      <c r="E724" s="2" t="s">
        <v>13</v>
      </c>
      <c r="F724" s="2" t="s">
        <v>14</v>
      </c>
      <c r="G724" s="9">
        <f>SUMIFS('Raw Data'!G$3:G$641,'Raw Data'!$B$3:$B$641,$B724,'Raw Data'!$D$3:$D$641,$E724)</f>
        <v>8500</v>
      </c>
      <c r="H724" s="9">
        <f>SUMIFS('Raw Data'!H$3:H$641,'Raw Data'!$B$3:$B$641,$B724,'Raw Data'!$D$3:$D$641,$E724)</f>
        <v>4922.04</v>
      </c>
      <c r="I724" s="9">
        <f>SUMIFS('Raw Data'!I$3:I$641,'Raw Data'!$B$3:$B$641,$B724,'Raw Data'!$D$3:$D$641,$E724)</f>
        <v>1012.81</v>
      </c>
      <c r="J724" s="10">
        <f t="shared" si="44"/>
        <v>5934.85</v>
      </c>
      <c r="K724" s="11">
        <f t="shared" si="45"/>
        <v>2565.1499999999996</v>
      </c>
      <c r="L724" s="10">
        <f t="shared" si="46"/>
        <v>4958.3333333333339</v>
      </c>
      <c r="M724" s="11">
        <f t="shared" si="47"/>
        <v>-976.51666666666642</v>
      </c>
      <c r="N724" s="43">
        <v>1</v>
      </c>
      <c r="O724" s="12">
        <v>1380</v>
      </c>
      <c r="P724" s="13">
        <v>0</v>
      </c>
      <c r="Q724" s="43">
        <v>24</v>
      </c>
      <c r="R724" s="43">
        <v>7</v>
      </c>
      <c r="S724" s="13">
        <v>658</v>
      </c>
      <c r="T724" s="42" t="s">
        <v>13</v>
      </c>
      <c r="U724" s="2">
        <v>600</v>
      </c>
      <c r="V724" s="15"/>
    </row>
    <row r="725" spans="1:25" customFormat="1" ht="13.35" customHeight="1" x14ac:dyDescent="0.25">
      <c r="A725" s="2">
        <v>2022</v>
      </c>
      <c r="B725" s="14" t="s">
        <v>244</v>
      </c>
      <c r="C725" s="2" t="s">
        <v>754</v>
      </c>
      <c r="D725" s="2" t="s">
        <v>245</v>
      </c>
      <c r="E725" s="2" t="s">
        <v>100</v>
      </c>
      <c r="F725" s="2" t="s">
        <v>101</v>
      </c>
      <c r="G725" s="9">
        <f>SUMIFS('Raw Data'!G$3:G$641,'Raw Data'!$B$3:$B$641,$B725,'Raw Data'!$D$3:$D$641,$E725)</f>
        <v>0</v>
      </c>
      <c r="H725" s="9">
        <f>SUMIFS('Raw Data'!H$3:H$641,'Raw Data'!$B$3:$B$641,$B725,'Raw Data'!$D$3:$D$641,$E725)</f>
        <v>0</v>
      </c>
      <c r="I725" s="9">
        <f>SUMIFS('Raw Data'!I$3:I$641,'Raw Data'!$B$3:$B$641,$B725,'Raw Data'!$D$3:$D$641,$E725)</f>
        <v>0</v>
      </c>
      <c r="J725" s="10">
        <f t="shared" si="44"/>
        <v>0</v>
      </c>
      <c r="K725" s="11">
        <f t="shared" si="45"/>
        <v>0</v>
      </c>
      <c r="L725" s="10">
        <f t="shared" si="46"/>
        <v>0</v>
      </c>
      <c r="M725" s="11">
        <f t="shared" si="47"/>
        <v>0</v>
      </c>
      <c r="N725" s="43">
        <v>1</v>
      </c>
      <c r="O725" s="12">
        <v>1380</v>
      </c>
      <c r="P725" s="13">
        <v>0</v>
      </c>
      <c r="Q725" s="43">
        <v>24</v>
      </c>
      <c r="R725" s="43">
        <v>7</v>
      </c>
      <c r="S725" s="13">
        <v>658</v>
      </c>
      <c r="T725" s="42" t="s">
        <v>100</v>
      </c>
      <c r="U725" s="2">
        <v>700</v>
      </c>
      <c r="V725" s="6"/>
    </row>
    <row r="726" spans="1:25" ht="13.15" customHeight="1" x14ac:dyDescent="0.25">
      <c r="A726" s="2">
        <v>2022</v>
      </c>
      <c r="B726" s="14" t="s">
        <v>246</v>
      </c>
      <c r="C726" s="2" t="s">
        <v>754</v>
      </c>
      <c r="D726" s="2" t="s">
        <v>247</v>
      </c>
      <c r="E726" s="2" t="s">
        <v>13</v>
      </c>
      <c r="F726" s="2" t="s">
        <v>14</v>
      </c>
      <c r="G726" s="9">
        <f>SUMIFS('Raw Data'!G$3:G$641,'Raw Data'!$B$3:$B$641,$B726,'Raw Data'!$D$3:$D$641,$E726)</f>
        <v>10000</v>
      </c>
      <c r="H726" s="9">
        <f>SUMIFS('Raw Data'!H$3:H$641,'Raw Data'!$B$3:$B$641,$B726,'Raw Data'!$D$3:$D$641,$E726)</f>
        <v>9805.98</v>
      </c>
      <c r="I726" s="9">
        <f>SUMIFS('Raw Data'!I$3:I$641,'Raw Data'!$B$3:$B$641,$B726,'Raw Data'!$D$3:$D$641,$E726)</f>
        <v>0</v>
      </c>
      <c r="J726" s="10">
        <f t="shared" si="44"/>
        <v>9805.98</v>
      </c>
      <c r="K726" s="11">
        <f t="shared" si="45"/>
        <v>194.02000000000044</v>
      </c>
      <c r="L726" s="10">
        <f t="shared" si="46"/>
        <v>5833.3333333333339</v>
      </c>
      <c r="M726" s="11">
        <f t="shared" si="47"/>
        <v>-3972.6466666666656</v>
      </c>
      <c r="N726" s="43">
        <v>1</v>
      </c>
      <c r="O726" s="12">
        <v>1380</v>
      </c>
      <c r="P726" s="13">
        <v>0</v>
      </c>
      <c r="Q726" s="43">
        <v>24</v>
      </c>
      <c r="R726" s="43">
        <v>7</v>
      </c>
      <c r="S726" s="13">
        <v>659</v>
      </c>
      <c r="T726" s="42" t="s">
        <v>13</v>
      </c>
      <c r="U726" s="2">
        <v>600</v>
      </c>
      <c r="V726"/>
    </row>
    <row r="727" spans="1:25" ht="13.15" customHeight="1" x14ac:dyDescent="0.25">
      <c r="A727" s="2">
        <v>2022</v>
      </c>
      <c r="B727" s="14" t="s">
        <v>246</v>
      </c>
      <c r="C727" s="2" t="s">
        <v>754</v>
      </c>
      <c r="D727" s="2" t="s">
        <v>247</v>
      </c>
      <c r="E727" s="2" t="s">
        <v>100</v>
      </c>
      <c r="F727" s="2" t="s">
        <v>101</v>
      </c>
      <c r="G727" s="9">
        <f>SUMIFS('Raw Data'!G$3:G$641,'Raw Data'!$B$3:$B$641,$B727,'Raw Data'!$D$3:$D$641,$E727)</f>
        <v>0</v>
      </c>
      <c r="H727" s="9">
        <f>SUMIFS('Raw Data'!H$3:H$641,'Raw Data'!$B$3:$B$641,$B727,'Raw Data'!$D$3:$D$641,$E727)</f>
        <v>0</v>
      </c>
      <c r="I727" s="9">
        <f>SUMIFS('Raw Data'!I$3:I$641,'Raw Data'!$B$3:$B$641,$B727,'Raw Data'!$D$3:$D$641,$E727)</f>
        <v>0</v>
      </c>
      <c r="J727" s="10">
        <f t="shared" si="44"/>
        <v>0</v>
      </c>
      <c r="K727" s="11">
        <f t="shared" si="45"/>
        <v>0</v>
      </c>
      <c r="L727" s="10">
        <f t="shared" si="46"/>
        <v>0</v>
      </c>
      <c r="M727" s="11">
        <f t="shared" si="47"/>
        <v>0</v>
      </c>
      <c r="N727" s="43">
        <v>1</v>
      </c>
      <c r="O727" s="12">
        <v>1380</v>
      </c>
      <c r="P727" s="13">
        <v>0</v>
      </c>
      <c r="Q727" s="43">
        <v>24</v>
      </c>
      <c r="R727" s="43">
        <v>7</v>
      </c>
      <c r="S727" s="13">
        <v>659</v>
      </c>
      <c r="T727" s="42" t="s">
        <v>100</v>
      </c>
      <c r="U727" s="2">
        <v>700</v>
      </c>
    </row>
    <row r="728" spans="1:25" ht="13.15" customHeight="1" x14ac:dyDescent="0.25">
      <c r="A728" s="2">
        <v>2022</v>
      </c>
      <c r="B728" s="14" t="s">
        <v>248</v>
      </c>
      <c r="C728" s="2" t="s">
        <v>754</v>
      </c>
      <c r="D728" s="2" t="s">
        <v>249</v>
      </c>
      <c r="E728" s="2" t="s">
        <v>13</v>
      </c>
      <c r="F728" s="2" t="s">
        <v>14</v>
      </c>
      <c r="G728" s="9">
        <f>SUMIFS('Raw Data'!G$3:G$641,'Raw Data'!$B$3:$B$641,$B728,'Raw Data'!$D$3:$D$641,$E728)</f>
        <v>3000</v>
      </c>
      <c r="H728" s="9">
        <f>SUMIFS('Raw Data'!H$3:H$641,'Raw Data'!$B$3:$B$641,$B728,'Raw Data'!$D$3:$D$641,$E728)</f>
        <v>1635.95</v>
      </c>
      <c r="I728" s="9">
        <f>SUMIFS('Raw Data'!I$3:I$641,'Raw Data'!$B$3:$B$641,$B728,'Raw Data'!$D$3:$D$641,$E728)</f>
        <v>42.5</v>
      </c>
      <c r="J728" s="10">
        <f t="shared" si="44"/>
        <v>1678.45</v>
      </c>
      <c r="K728" s="11">
        <f t="shared" si="45"/>
        <v>1321.55</v>
      </c>
      <c r="L728" s="10">
        <f t="shared" si="46"/>
        <v>1750</v>
      </c>
      <c r="M728" s="11">
        <f t="shared" si="47"/>
        <v>71.549999999999955</v>
      </c>
      <c r="N728" s="43">
        <v>1</v>
      </c>
      <c r="O728" s="12">
        <v>1380</v>
      </c>
      <c r="P728" s="13">
        <v>0</v>
      </c>
      <c r="Q728" s="43">
        <v>24</v>
      </c>
      <c r="R728" s="43">
        <v>7</v>
      </c>
      <c r="S728" s="13">
        <v>660</v>
      </c>
      <c r="T728" s="42" t="s">
        <v>13</v>
      </c>
      <c r="U728" s="2">
        <v>600</v>
      </c>
      <c r="V728" s="15"/>
    </row>
    <row r="729" spans="1:25" ht="13.15" customHeight="1" x14ac:dyDescent="0.25">
      <c r="A729" s="2">
        <v>2022</v>
      </c>
      <c r="B729" s="44" t="s">
        <v>936</v>
      </c>
      <c r="C729" s="44" t="s">
        <v>754</v>
      </c>
      <c r="D729" s="44" t="s">
        <v>937</v>
      </c>
      <c r="E729" s="44" t="s">
        <v>13</v>
      </c>
      <c r="F729" s="44" t="s">
        <v>14</v>
      </c>
      <c r="G729" s="9">
        <f>SUMIFS('Raw Data'!G$3:G$641,'Raw Data'!$B$3:$B$641,$B729,'Raw Data'!$D$3:$D$641,$E729)</f>
        <v>0</v>
      </c>
      <c r="H729" s="9">
        <f>SUMIFS('Raw Data'!H$3:H$641,'Raw Data'!$B$3:$B$641,$B729,'Raw Data'!$D$3:$D$641,$E729)</f>
        <v>0</v>
      </c>
      <c r="I729" s="9">
        <f>SUMIFS('Raw Data'!I$3:I$641,'Raw Data'!$B$3:$B$641,$B729,'Raw Data'!$D$3:$D$641,$E729)</f>
        <v>0</v>
      </c>
      <c r="J729" s="10">
        <f t="shared" si="44"/>
        <v>0</v>
      </c>
      <c r="K729" s="11">
        <f t="shared" si="45"/>
        <v>0</v>
      </c>
      <c r="L729" s="10">
        <f t="shared" si="46"/>
        <v>0</v>
      </c>
      <c r="M729" s="11">
        <f t="shared" si="47"/>
        <v>0</v>
      </c>
      <c r="N729" s="43">
        <v>1</v>
      </c>
      <c r="O729" s="12">
        <v>1380</v>
      </c>
      <c r="P729" s="13">
        <v>988</v>
      </c>
      <c r="Q729" s="43">
        <v>24</v>
      </c>
      <c r="R729" s="43">
        <v>7</v>
      </c>
      <c r="S729" s="13">
        <v>660</v>
      </c>
      <c r="T729" s="44" t="s">
        <v>13</v>
      </c>
      <c r="U729" s="2">
        <v>600</v>
      </c>
    </row>
    <row r="730" spans="1:25" ht="13.15" customHeight="1" x14ac:dyDescent="0.25">
      <c r="A730" s="2">
        <v>2022</v>
      </c>
      <c r="B730" s="14" t="s">
        <v>250</v>
      </c>
      <c r="C730" s="2" t="s">
        <v>754</v>
      </c>
      <c r="D730" s="2" t="s">
        <v>251</v>
      </c>
      <c r="E730" s="2" t="s">
        <v>98</v>
      </c>
      <c r="F730" s="2" t="s">
        <v>99</v>
      </c>
      <c r="G730" s="9">
        <f>SUMIFS('Raw Data'!G$3:G$641,'Raw Data'!$B$3:$B$641,$B730,'Raw Data'!$D$3:$D$641,$E730)</f>
        <v>0</v>
      </c>
      <c r="H730" s="9">
        <f>SUMIFS('Raw Data'!H$3:H$641,'Raw Data'!$B$3:$B$641,$B730,'Raw Data'!$D$3:$D$641,$E730)</f>
        <v>0</v>
      </c>
      <c r="I730" s="9">
        <f>SUMIFS('Raw Data'!I$3:I$641,'Raw Data'!$B$3:$B$641,$B730,'Raw Data'!$D$3:$D$641,$E730)</f>
        <v>0</v>
      </c>
      <c r="J730" s="10">
        <f t="shared" si="44"/>
        <v>0</v>
      </c>
      <c r="K730" s="11">
        <f t="shared" si="45"/>
        <v>0</v>
      </c>
      <c r="L730" s="10">
        <f t="shared" si="46"/>
        <v>0</v>
      </c>
      <c r="M730" s="11">
        <f t="shared" si="47"/>
        <v>0</v>
      </c>
      <c r="N730" s="43">
        <v>1</v>
      </c>
      <c r="O730" s="12">
        <v>1390</v>
      </c>
      <c r="P730" s="13">
        <v>0</v>
      </c>
      <c r="Q730" s="43">
        <v>24</v>
      </c>
      <c r="R730" s="43">
        <v>7</v>
      </c>
      <c r="S730" s="13">
        <v>0</v>
      </c>
      <c r="T730" s="42" t="s">
        <v>98</v>
      </c>
      <c r="U730" s="2">
        <v>400</v>
      </c>
    </row>
    <row r="731" spans="1:25" ht="13.15" customHeight="1" x14ac:dyDescent="0.25">
      <c r="A731" s="2">
        <v>2022</v>
      </c>
      <c r="B731" s="14" t="s">
        <v>250</v>
      </c>
      <c r="C731" s="2" t="s">
        <v>754</v>
      </c>
      <c r="D731" s="2" t="s">
        <v>251</v>
      </c>
      <c r="E731" s="2" t="s">
        <v>57</v>
      </c>
      <c r="F731" s="2" t="s">
        <v>58</v>
      </c>
      <c r="G731" s="9">
        <f>SUMIFS('Raw Data'!G$3:G$641,'Raw Data'!$B$3:$B$641,$B731,'Raw Data'!$D$3:$D$641,$E731)</f>
        <v>0</v>
      </c>
      <c r="H731" s="9">
        <f>SUMIFS('Raw Data'!H$3:H$641,'Raw Data'!$B$3:$B$641,$B731,'Raw Data'!$D$3:$D$641,$E731)</f>
        <v>0</v>
      </c>
      <c r="I731" s="9">
        <f>SUMIFS('Raw Data'!I$3:I$641,'Raw Data'!$B$3:$B$641,$B731,'Raw Data'!$D$3:$D$641,$E731)</f>
        <v>0</v>
      </c>
      <c r="J731" s="10">
        <f t="shared" si="44"/>
        <v>0</v>
      </c>
      <c r="K731" s="11">
        <f t="shared" si="45"/>
        <v>0</v>
      </c>
      <c r="L731" s="10">
        <f t="shared" si="46"/>
        <v>0</v>
      </c>
      <c r="M731" s="11">
        <f t="shared" si="47"/>
        <v>0</v>
      </c>
      <c r="N731" s="43">
        <v>1</v>
      </c>
      <c r="O731" s="12">
        <v>1390</v>
      </c>
      <c r="P731" s="13">
        <v>0</v>
      </c>
      <c r="Q731" s="43">
        <v>24</v>
      </c>
      <c r="R731" s="43">
        <v>7</v>
      </c>
      <c r="S731" s="13">
        <v>0</v>
      </c>
      <c r="T731" s="42" t="s">
        <v>57</v>
      </c>
      <c r="U731" s="2">
        <v>500</v>
      </c>
    </row>
    <row r="732" spans="1:25" ht="13.15" customHeight="1" x14ac:dyDescent="0.25">
      <c r="A732" s="2">
        <v>2022</v>
      </c>
      <c r="B732" s="14" t="s">
        <v>250</v>
      </c>
      <c r="C732" s="2" t="s">
        <v>754</v>
      </c>
      <c r="D732" s="2" t="s">
        <v>251</v>
      </c>
      <c r="E732" s="2" t="s">
        <v>41</v>
      </c>
      <c r="F732" s="2" t="s">
        <v>42</v>
      </c>
      <c r="G732" s="9">
        <f>SUMIFS('Raw Data'!G$3:G$641,'Raw Data'!$B$3:$B$641,$B732,'Raw Data'!$D$3:$D$641,$E732)</f>
        <v>0</v>
      </c>
      <c r="H732" s="9">
        <f>SUMIFS('Raw Data'!H$3:H$641,'Raw Data'!$B$3:$B$641,$B732,'Raw Data'!$D$3:$D$641,$E732)</f>
        <v>0</v>
      </c>
      <c r="I732" s="9">
        <f>SUMIFS('Raw Data'!I$3:I$641,'Raw Data'!$B$3:$B$641,$B732,'Raw Data'!$D$3:$D$641,$E732)</f>
        <v>0</v>
      </c>
      <c r="J732" s="10">
        <f t="shared" si="44"/>
        <v>0</v>
      </c>
      <c r="K732" s="11">
        <f t="shared" si="45"/>
        <v>0</v>
      </c>
      <c r="L732" s="10">
        <f t="shared" si="46"/>
        <v>0</v>
      </c>
      <c r="M732" s="11">
        <f t="shared" si="47"/>
        <v>0</v>
      </c>
      <c r="N732" s="43">
        <v>1</v>
      </c>
      <c r="O732" s="12">
        <v>1390</v>
      </c>
      <c r="P732" s="13">
        <v>0</v>
      </c>
      <c r="Q732" s="43">
        <v>24</v>
      </c>
      <c r="R732" s="43">
        <v>7</v>
      </c>
      <c r="S732" s="13">
        <v>0</v>
      </c>
      <c r="T732" s="42" t="s">
        <v>41</v>
      </c>
      <c r="U732" s="2">
        <v>500</v>
      </c>
      <c r="V732"/>
    </row>
    <row r="733" spans="1:25" s="15" customFormat="1" ht="13.15" customHeight="1" x14ac:dyDescent="0.25">
      <c r="A733" s="2">
        <v>2022</v>
      </c>
      <c r="B733" s="14" t="s">
        <v>250</v>
      </c>
      <c r="C733" s="2" t="s">
        <v>754</v>
      </c>
      <c r="D733" s="2" t="s">
        <v>251</v>
      </c>
      <c r="E733" s="2" t="s">
        <v>19</v>
      </c>
      <c r="F733" s="2" t="s">
        <v>752</v>
      </c>
      <c r="G733" s="9">
        <f>SUMIFS('Raw Data'!G$3:G$641,'Raw Data'!$B$3:$B$641,$B733,'Raw Data'!$D$3:$D$641,$E733)</f>
        <v>0</v>
      </c>
      <c r="H733" s="9">
        <f>SUMIFS('Raw Data'!H$3:H$641,'Raw Data'!$B$3:$B$641,$B733,'Raw Data'!$D$3:$D$641,$E733)</f>
        <v>0</v>
      </c>
      <c r="I733" s="9">
        <f>SUMIFS('Raw Data'!I$3:I$641,'Raw Data'!$B$3:$B$641,$B733,'Raw Data'!$D$3:$D$641,$E733)</f>
        <v>0</v>
      </c>
      <c r="J733" s="10">
        <f t="shared" si="44"/>
        <v>0</v>
      </c>
      <c r="K733" s="11">
        <f t="shared" si="45"/>
        <v>0</v>
      </c>
      <c r="L733" s="10">
        <f t="shared" si="46"/>
        <v>0</v>
      </c>
      <c r="M733" s="11">
        <f t="shared" si="47"/>
        <v>0</v>
      </c>
      <c r="N733" s="43">
        <v>1</v>
      </c>
      <c r="O733" s="12">
        <v>1390</v>
      </c>
      <c r="P733" s="13">
        <v>0</v>
      </c>
      <c r="Q733" s="43">
        <v>24</v>
      </c>
      <c r="R733" s="43">
        <v>7</v>
      </c>
      <c r="S733" s="13">
        <v>0</v>
      </c>
      <c r="T733" s="42" t="s">
        <v>19</v>
      </c>
      <c r="U733" s="2">
        <v>500</v>
      </c>
      <c r="V733"/>
    </row>
    <row r="734" spans="1:25" ht="13.15" customHeight="1" x14ac:dyDescent="0.25">
      <c r="A734" s="2">
        <v>2022</v>
      </c>
      <c r="B734" s="14" t="s">
        <v>250</v>
      </c>
      <c r="C734" s="2" t="s">
        <v>754</v>
      </c>
      <c r="D734" s="2" t="s">
        <v>251</v>
      </c>
      <c r="E734" s="2" t="s">
        <v>13</v>
      </c>
      <c r="F734" s="2" t="s">
        <v>14</v>
      </c>
      <c r="G734" s="9">
        <f>SUMIFS('Raw Data'!G$3:G$641,'Raw Data'!$B$3:$B$641,$B734,'Raw Data'!$D$3:$D$641,$E734)</f>
        <v>15000</v>
      </c>
      <c r="H734" s="9">
        <f>SUMIFS('Raw Data'!H$3:H$641,'Raw Data'!$B$3:$B$641,$B734,'Raw Data'!$D$3:$D$641,$E734)</f>
        <v>6578.06</v>
      </c>
      <c r="I734" s="9">
        <f>SUMIFS('Raw Data'!I$3:I$641,'Raw Data'!$B$3:$B$641,$B734,'Raw Data'!$D$3:$D$641,$E734)</f>
        <v>0</v>
      </c>
      <c r="J734" s="10">
        <f t="shared" si="44"/>
        <v>6578.06</v>
      </c>
      <c r="K734" s="11">
        <f t="shared" si="45"/>
        <v>8421.9399999999987</v>
      </c>
      <c r="L734" s="10">
        <f t="shared" si="46"/>
        <v>8750</v>
      </c>
      <c r="M734" s="11">
        <f t="shared" si="47"/>
        <v>2171.9399999999996</v>
      </c>
      <c r="N734" s="43">
        <v>1</v>
      </c>
      <c r="O734" s="12">
        <v>1390</v>
      </c>
      <c r="P734" s="13">
        <v>0</v>
      </c>
      <c r="Q734" s="43">
        <v>24</v>
      </c>
      <c r="R734" s="43">
        <v>7</v>
      </c>
      <c r="S734" s="13">
        <v>0</v>
      </c>
      <c r="T734" s="42" t="s">
        <v>13</v>
      </c>
      <c r="U734" s="2">
        <v>600</v>
      </c>
    </row>
    <row r="735" spans="1:25" ht="13.15" customHeight="1" x14ac:dyDescent="0.25">
      <c r="A735" s="2">
        <v>2022</v>
      </c>
      <c r="B735" s="14" t="s">
        <v>250</v>
      </c>
      <c r="C735" s="2" t="s">
        <v>754</v>
      </c>
      <c r="D735" s="2" t="s">
        <v>251</v>
      </c>
      <c r="E735" s="2" t="s">
        <v>53</v>
      </c>
      <c r="F735" s="2" t="s">
        <v>54</v>
      </c>
      <c r="G735" s="9">
        <f>SUMIFS('Raw Data'!G$3:G$641,'Raw Data'!$B$3:$B$641,$B735,'Raw Data'!$D$3:$D$641,$E735)</f>
        <v>3000</v>
      </c>
      <c r="H735" s="9">
        <f>SUMIFS('Raw Data'!H$3:H$641,'Raw Data'!$B$3:$B$641,$B735,'Raw Data'!$D$3:$D$641,$E735)</f>
        <v>784</v>
      </c>
      <c r="I735" s="9">
        <f>SUMIFS('Raw Data'!I$3:I$641,'Raw Data'!$B$3:$B$641,$B735,'Raw Data'!$D$3:$D$641,$E735)</f>
        <v>0</v>
      </c>
      <c r="J735" s="10">
        <f t="shared" si="44"/>
        <v>784</v>
      </c>
      <c r="K735" s="11">
        <f t="shared" si="45"/>
        <v>2216</v>
      </c>
      <c r="L735" s="10">
        <f t="shared" si="46"/>
        <v>1750</v>
      </c>
      <c r="M735" s="11">
        <f t="shared" si="47"/>
        <v>966</v>
      </c>
      <c r="N735" s="43">
        <v>1</v>
      </c>
      <c r="O735" s="12">
        <v>1390</v>
      </c>
      <c r="P735" s="13">
        <v>0</v>
      </c>
      <c r="Q735" s="43">
        <v>24</v>
      </c>
      <c r="R735" s="43">
        <v>7</v>
      </c>
      <c r="S735" s="13">
        <v>0</v>
      </c>
      <c r="T735" s="42" t="s">
        <v>53</v>
      </c>
      <c r="U735" s="2">
        <v>800</v>
      </c>
    </row>
    <row r="736" spans="1:25" ht="13.15" customHeight="1" x14ac:dyDescent="0.25">
      <c r="A736" s="2">
        <v>2022</v>
      </c>
      <c r="B736" s="42" t="s">
        <v>989</v>
      </c>
      <c r="C736" s="2" t="s">
        <v>754</v>
      </c>
      <c r="D736" s="42" t="s">
        <v>990</v>
      </c>
      <c r="E736" s="42" t="s">
        <v>49</v>
      </c>
      <c r="F736" s="42" t="s">
        <v>50</v>
      </c>
      <c r="G736" s="9">
        <f>SUMIFS('Raw Data'!G$3:G$641,'Raw Data'!$B$3:$B$641,$B736,'Raw Data'!$D$3:$D$641,$E736)</f>
        <v>0</v>
      </c>
      <c r="H736" s="9">
        <f>SUMIFS('Raw Data'!H$3:H$641,'Raw Data'!$B$3:$B$641,$B736,'Raw Data'!$D$3:$D$641,$E736)</f>
        <v>3088.31</v>
      </c>
      <c r="I736" s="9">
        <f>SUMIFS('Raw Data'!I$3:I$641,'Raw Data'!$B$3:$B$641,$B736,'Raw Data'!$D$3:$D$641,$E736)</f>
        <v>0</v>
      </c>
      <c r="J736" s="10">
        <f t="shared" si="44"/>
        <v>3088.31</v>
      </c>
      <c r="K736" s="11">
        <f t="shared" si="45"/>
        <v>-3088.31</v>
      </c>
      <c r="L736" s="10">
        <f t="shared" si="46"/>
        <v>0</v>
      </c>
      <c r="M736" s="11">
        <f t="shared" si="47"/>
        <v>-3088.31</v>
      </c>
      <c r="N736" s="43">
        <v>1</v>
      </c>
      <c r="O736" s="12">
        <v>1390</v>
      </c>
      <c r="P736" s="13">
        <v>0</v>
      </c>
      <c r="Q736" s="43">
        <v>24</v>
      </c>
      <c r="R736" s="43">
        <v>7</v>
      </c>
      <c r="S736" s="13">
        <v>79</v>
      </c>
      <c r="T736" s="44">
        <v>752</v>
      </c>
      <c r="U736" s="2">
        <v>700</v>
      </c>
    </row>
    <row r="737" spans="1:22" customFormat="1" ht="13.35" customHeight="1" x14ac:dyDescent="0.25">
      <c r="A737" s="2">
        <v>2022</v>
      </c>
      <c r="B737" s="14" t="s">
        <v>254</v>
      </c>
      <c r="C737" s="2" t="s">
        <v>754</v>
      </c>
      <c r="D737" s="2" t="s">
        <v>255</v>
      </c>
      <c r="E737" s="2" t="s">
        <v>27</v>
      </c>
      <c r="F737" s="2" t="s">
        <v>28</v>
      </c>
      <c r="G737" s="9">
        <f>SUMIFS('Raw Data'!G$3:G$641,'Raw Data'!$B$3:$B$641,$B737,'Raw Data'!$D$3:$D$641,$E737)</f>
        <v>0</v>
      </c>
      <c r="H737" s="9">
        <f>SUMIFS('Raw Data'!H$3:H$641,'Raw Data'!$B$3:$B$641,$B737,'Raw Data'!$D$3:$D$641,$E737)</f>
        <v>0</v>
      </c>
      <c r="I737" s="9">
        <f>SUMIFS('Raw Data'!I$3:I$641,'Raw Data'!$B$3:$B$641,$B737,'Raw Data'!$D$3:$D$641,$E737)</f>
        <v>0</v>
      </c>
      <c r="J737" s="10">
        <f t="shared" si="44"/>
        <v>0</v>
      </c>
      <c r="K737" s="11">
        <f t="shared" si="45"/>
        <v>0</v>
      </c>
      <c r="L737" s="10">
        <f t="shared" si="46"/>
        <v>0</v>
      </c>
      <c r="M737" s="11">
        <f t="shared" si="47"/>
        <v>0</v>
      </c>
      <c r="N737" s="43">
        <v>1</v>
      </c>
      <c r="O737" s="12">
        <v>1390</v>
      </c>
      <c r="P737" s="13">
        <v>800</v>
      </c>
      <c r="Q737" s="43">
        <v>24</v>
      </c>
      <c r="R737" s="43">
        <v>7</v>
      </c>
      <c r="S737" s="13">
        <v>189</v>
      </c>
      <c r="T737" s="42" t="s">
        <v>27</v>
      </c>
      <c r="U737" s="2">
        <v>300</v>
      </c>
      <c r="V737" s="6"/>
    </row>
    <row r="738" spans="1:22" ht="13.15" customHeight="1" x14ac:dyDescent="0.25">
      <c r="A738" s="2">
        <v>2022</v>
      </c>
      <c r="B738" s="14" t="s">
        <v>254</v>
      </c>
      <c r="C738" s="2" t="s">
        <v>754</v>
      </c>
      <c r="D738" s="2" t="s">
        <v>255</v>
      </c>
      <c r="E738" s="2" t="s">
        <v>57</v>
      </c>
      <c r="F738" s="2" t="s">
        <v>58</v>
      </c>
      <c r="G738" s="9">
        <f>SUMIFS('Raw Data'!G$3:G$641,'Raw Data'!$B$3:$B$641,$B738,'Raw Data'!$D$3:$D$641,$E738)</f>
        <v>3000</v>
      </c>
      <c r="H738" s="9">
        <f>SUMIFS('Raw Data'!H$3:H$641,'Raw Data'!$B$3:$B$641,$B738,'Raw Data'!$D$3:$D$641,$E738)</f>
        <v>2837.6</v>
      </c>
      <c r="I738" s="9">
        <f>SUMIFS('Raw Data'!I$3:I$641,'Raw Data'!$B$3:$B$641,$B738,'Raw Data'!$D$3:$D$641,$E738)</f>
        <v>0</v>
      </c>
      <c r="J738" s="10">
        <f t="shared" si="44"/>
        <v>2837.6</v>
      </c>
      <c r="K738" s="11">
        <f t="shared" si="45"/>
        <v>162.40000000000009</v>
      </c>
      <c r="L738" s="10">
        <f t="shared" si="46"/>
        <v>1750</v>
      </c>
      <c r="M738" s="11">
        <f t="shared" si="47"/>
        <v>-1087.5999999999999</v>
      </c>
      <c r="N738" s="43">
        <v>1</v>
      </c>
      <c r="O738" s="12">
        <v>1390</v>
      </c>
      <c r="P738" s="13">
        <v>800</v>
      </c>
      <c r="Q738" s="43">
        <v>24</v>
      </c>
      <c r="R738" s="43">
        <v>7</v>
      </c>
      <c r="S738" s="13">
        <v>189</v>
      </c>
      <c r="T738" s="42" t="s">
        <v>57</v>
      </c>
      <c r="U738" s="2">
        <v>500</v>
      </c>
      <c r="V738" s="15"/>
    </row>
    <row r="739" spans="1:22" ht="13.15" customHeight="1" x14ac:dyDescent="0.25">
      <c r="A739" s="2">
        <v>2022</v>
      </c>
      <c r="B739" s="14" t="s">
        <v>254</v>
      </c>
      <c r="C739" s="2" t="s">
        <v>754</v>
      </c>
      <c r="D739" s="2" t="s">
        <v>255</v>
      </c>
      <c r="E739" s="2" t="s">
        <v>252</v>
      </c>
      <c r="F739" s="2" t="s">
        <v>253</v>
      </c>
      <c r="G739" s="9">
        <f>SUMIFS('Raw Data'!G$3:G$641,'Raw Data'!$B$3:$B$641,$B739,'Raw Data'!$D$3:$D$641,$E739)</f>
        <v>0</v>
      </c>
      <c r="H739" s="9">
        <f>SUMIFS('Raw Data'!H$3:H$641,'Raw Data'!$B$3:$B$641,$B739,'Raw Data'!$D$3:$D$641,$E739)</f>
        <v>0</v>
      </c>
      <c r="I739" s="9">
        <f>SUMIFS('Raw Data'!I$3:I$641,'Raw Data'!$B$3:$B$641,$B739,'Raw Data'!$D$3:$D$641,$E739)</f>
        <v>0</v>
      </c>
      <c r="J739" s="10">
        <f t="shared" si="44"/>
        <v>0</v>
      </c>
      <c r="K739" s="11">
        <f t="shared" si="45"/>
        <v>0</v>
      </c>
      <c r="L739" s="10">
        <f t="shared" si="46"/>
        <v>0</v>
      </c>
      <c r="M739" s="11">
        <f t="shared" si="47"/>
        <v>0</v>
      </c>
      <c r="N739" s="43">
        <v>1</v>
      </c>
      <c r="O739" s="12">
        <v>1390</v>
      </c>
      <c r="P739" s="13">
        <v>800</v>
      </c>
      <c r="Q739" s="43">
        <v>24</v>
      </c>
      <c r="R739" s="43">
        <v>7</v>
      </c>
      <c r="S739" s="13">
        <v>189</v>
      </c>
      <c r="T739" s="42" t="s">
        <v>252</v>
      </c>
      <c r="U739" s="2">
        <v>500</v>
      </c>
      <c r="V739"/>
    </row>
    <row r="740" spans="1:22" ht="13.15" customHeight="1" x14ac:dyDescent="0.25">
      <c r="A740" s="2">
        <v>2022</v>
      </c>
      <c r="B740" s="14" t="s">
        <v>254</v>
      </c>
      <c r="C740" s="2" t="s">
        <v>754</v>
      </c>
      <c r="D740" s="2" t="s">
        <v>255</v>
      </c>
      <c r="E740" s="2" t="s">
        <v>13</v>
      </c>
      <c r="F740" s="2" t="s">
        <v>14</v>
      </c>
      <c r="G740" s="9">
        <f>SUMIFS('Raw Data'!G$3:G$641,'Raw Data'!$B$3:$B$641,$B740,'Raw Data'!$D$3:$D$641,$E740)</f>
        <v>48687.37</v>
      </c>
      <c r="H740" s="9">
        <f>SUMIFS('Raw Data'!H$3:H$641,'Raw Data'!$B$3:$B$641,$B740,'Raw Data'!$D$3:$D$641,$E740)</f>
        <v>10849.2</v>
      </c>
      <c r="I740" s="9">
        <f>SUMIFS('Raw Data'!I$3:I$641,'Raw Data'!$B$3:$B$641,$B740,'Raw Data'!$D$3:$D$641,$E740)</f>
        <v>0</v>
      </c>
      <c r="J740" s="10">
        <f t="shared" si="44"/>
        <v>10849.2</v>
      </c>
      <c r="K740" s="11">
        <f t="shared" si="45"/>
        <v>37838.17</v>
      </c>
      <c r="L740" s="10">
        <f t="shared" si="46"/>
        <v>28400.965833333335</v>
      </c>
      <c r="M740" s="11">
        <f t="shared" si="47"/>
        <v>17551.765833333335</v>
      </c>
      <c r="N740" s="43">
        <v>1</v>
      </c>
      <c r="O740" s="12">
        <v>1390</v>
      </c>
      <c r="P740" s="13">
        <v>800</v>
      </c>
      <c r="Q740" s="43">
        <v>24</v>
      </c>
      <c r="R740" s="43">
        <v>7</v>
      </c>
      <c r="S740" s="13">
        <v>189</v>
      </c>
      <c r="T740" s="42" t="s">
        <v>13</v>
      </c>
      <c r="U740" s="2">
        <v>600</v>
      </c>
    </row>
    <row r="741" spans="1:22" ht="13.15" customHeight="1" x14ac:dyDescent="0.25">
      <c r="A741" s="2">
        <v>2022</v>
      </c>
      <c r="B741" s="14" t="s">
        <v>254</v>
      </c>
      <c r="C741" s="2" t="s">
        <v>754</v>
      </c>
      <c r="D741" s="2" t="s">
        <v>255</v>
      </c>
      <c r="E741" s="2">
        <v>752</v>
      </c>
      <c r="F741" s="2" t="s">
        <v>50</v>
      </c>
      <c r="G741" s="9">
        <f>SUMIFS('Raw Data'!G$3:G$641,'Raw Data'!$B$3:$B$641,$B741,'Raw Data'!$D$3:$D$641,$E741)</f>
        <v>19513.830000000002</v>
      </c>
      <c r="H741" s="9">
        <f>SUMIFS('Raw Data'!H$3:H$641,'Raw Data'!$B$3:$B$641,$B741,'Raw Data'!$D$3:$D$641,$E741)</f>
        <v>0</v>
      </c>
      <c r="I741" s="9">
        <f>SUMIFS('Raw Data'!I$3:I$641,'Raw Data'!$B$3:$B$641,$B741,'Raw Data'!$D$3:$D$641,$E741)</f>
        <v>0</v>
      </c>
      <c r="J741" s="10">
        <f t="shared" si="44"/>
        <v>0</v>
      </c>
      <c r="K741" s="11">
        <f t="shared" si="45"/>
        <v>19513.830000000002</v>
      </c>
      <c r="L741" s="10">
        <f t="shared" si="46"/>
        <v>11383.067500000001</v>
      </c>
      <c r="M741" s="11">
        <f t="shared" si="47"/>
        <v>11383.067500000001</v>
      </c>
      <c r="N741" s="43">
        <v>1</v>
      </c>
      <c r="O741" s="12">
        <v>1390</v>
      </c>
      <c r="P741" s="13">
        <v>800</v>
      </c>
      <c r="Q741" s="43">
        <v>24</v>
      </c>
      <c r="R741" s="43">
        <v>7</v>
      </c>
      <c r="S741" s="13">
        <v>189</v>
      </c>
      <c r="T741" s="42">
        <v>752</v>
      </c>
      <c r="U741" s="2">
        <v>700</v>
      </c>
    </row>
    <row r="742" spans="1:22" ht="13.15" customHeight="1" x14ac:dyDescent="0.25">
      <c r="A742" s="2">
        <v>2022</v>
      </c>
      <c r="B742" s="44" t="s">
        <v>940</v>
      </c>
      <c r="C742" s="44" t="s">
        <v>754</v>
      </c>
      <c r="D742" s="44" t="s">
        <v>941</v>
      </c>
      <c r="E742" s="44" t="s">
        <v>13</v>
      </c>
      <c r="F742" s="44" t="s">
        <v>14</v>
      </c>
      <c r="G742" s="9">
        <f>SUMIFS('Raw Data'!G$3:G$641,'Raw Data'!$B$3:$B$641,$B742,'Raw Data'!$D$3:$D$641,$E742)</f>
        <v>0</v>
      </c>
      <c r="H742" s="9">
        <f>SUMIFS('Raw Data'!H$3:H$641,'Raw Data'!$B$3:$B$641,$B742,'Raw Data'!$D$3:$D$641,$E742)</f>
        <v>0</v>
      </c>
      <c r="I742" s="9">
        <f>SUMIFS('Raw Data'!I$3:I$641,'Raw Data'!$B$3:$B$641,$B742,'Raw Data'!$D$3:$D$641,$E742)</f>
        <v>0</v>
      </c>
      <c r="J742" s="10">
        <f t="shared" si="44"/>
        <v>0</v>
      </c>
      <c r="K742" s="11">
        <f t="shared" si="45"/>
        <v>0</v>
      </c>
      <c r="L742" s="10">
        <f t="shared" si="46"/>
        <v>0</v>
      </c>
      <c r="M742" s="11">
        <f t="shared" si="47"/>
        <v>0</v>
      </c>
      <c r="N742" s="43">
        <v>1</v>
      </c>
      <c r="O742" s="12">
        <v>2120</v>
      </c>
      <c r="P742" s="13">
        <v>988</v>
      </c>
      <c r="Q742" s="43">
        <v>24</v>
      </c>
      <c r="R742" s="43">
        <v>7</v>
      </c>
      <c r="S742" s="13">
        <v>0</v>
      </c>
      <c r="T742" s="44" t="s">
        <v>13</v>
      </c>
      <c r="U742" s="2">
        <v>600</v>
      </c>
    </row>
    <row r="743" spans="1:22" ht="13.15" customHeight="1" x14ac:dyDescent="0.25">
      <c r="A743" s="2">
        <v>2022</v>
      </c>
      <c r="B743" s="44" t="s">
        <v>993</v>
      </c>
      <c r="C743" s="44" t="s">
        <v>754</v>
      </c>
      <c r="D743" s="44" t="s">
        <v>994</v>
      </c>
      <c r="E743" s="44" t="s">
        <v>13</v>
      </c>
      <c r="F743" s="44" t="s">
        <v>14</v>
      </c>
      <c r="G743" s="9">
        <f>SUMIFS('Raw Data'!G$3:G$641,'Raw Data'!$B$3:$B$641,$B743,'Raw Data'!$D$3:$D$641,$E743)</f>
        <v>0</v>
      </c>
      <c r="H743" s="9">
        <f>SUMIFS('Raw Data'!H$3:H$641,'Raw Data'!$B$3:$B$641,$B743,'Raw Data'!$D$3:$D$641,$E743)</f>
        <v>16859.64</v>
      </c>
      <c r="I743" s="9">
        <f>SUMIFS('Raw Data'!I$3:I$641,'Raw Data'!$B$3:$B$641,$B743,'Raw Data'!$D$3:$D$641,$E743)</f>
        <v>2695.5</v>
      </c>
      <c r="J743" s="10">
        <f t="shared" si="44"/>
        <v>19555.14</v>
      </c>
      <c r="K743" s="11">
        <f t="shared" si="45"/>
        <v>-19555.14</v>
      </c>
      <c r="L743" s="10">
        <f t="shared" si="46"/>
        <v>0</v>
      </c>
      <c r="M743" s="11">
        <f t="shared" si="47"/>
        <v>-19555.14</v>
      </c>
      <c r="N743" s="46">
        <v>1</v>
      </c>
      <c r="O743" s="2">
        <v>2120</v>
      </c>
      <c r="P743" s="47">
        <v>991</v>
      </c>
      <c r="Q743" s="46">
        <v>24</v>
      </c>
      <c r="R743" s="46">
        <v>7</v>
      </c>
      <c r="S743" s="47">
        <v>69</v>
      </c>
      <c r="T743" s="44" t="s">
        <v>13</v>
      </c>
      <c r="U743" s="44">
        <v>600</v>
      </c>
    </row>
    <row r="744" spans="1:22" ht="13.15" customHeight="1" x14ac:dyDescent="0.25">
      <c r="A744" s="2">
        <v>2022</v>
      </c>
      <c r="B744" s="14" t="s">
        <v>307</v>
      </c>
      <c r="C744" s="2" t="s">
        <v>754</v>
      </c>
      <c r="D744" s="2" t="s">
        <v>306</v>
      </c>
      <c r="E744" s="2" t="s">
        <v>169</v>
      </c>
      <c r="F744" s="2" t="s">
        <v>170</v>
      </c>
      <c r="G744" s="9">
        <f>SUMIFS('Raw Data'!G$3:G$641,'Raw Data'!$B$3:$B$641,$B744,'Raw Data'!$D$3:$D$641,$E744)</f>
        <v>0</v>
      </c>
      <c r="H744" s="9">
        <f>SUMIFS('Raw Data'!H$3:H$641,'Raw Data'!$B$3:$B$641,$B744,'Raw Data'!$D$3:$D$641,$E744)</f>
        <v>0</v>
      </c>
      <c r="I744" s="9">
        <f>SUMIFS('Raw Data'!I$3:I$641,'Raw Data'!$B$3:$B$641,$B744,'Raw Data'!$D$3:$D$641,$E744)</f>
        <v>0</v>
      </c>
      <c r="J744" s="10">
        <f t="shared" si="44"/>
        <v>0</v>
      </c>
      <c r="K744" s="11">
        <f t="shared" si="45"/>
        <v>0</v>
      </c>
      <c r="L744" s="10">
        <f t="shared" si="46"/>
        <v>0</v>
      </c>
      <c r="M744" s="11">
        <f t="shared" si="47"/>
        <v>0</v>
      </c>
      <c r="N744" s="43">
        <v>1</v>
      </c>
      <c r="O744" s="12">
        <v>2220</v>
      </c>
      <c r="P744" s="13">
        <v>0</v>
      </c>
      <c r="Q744" s="43">
        <v>0</v>
      </c>
      <c r="R744" s="43">
        <v>35</v>
      </c>
      <c r="S744" s="13">
        <v>0</v>
      </c>
      <c r="T744" s="42" t="s">
        <v>169</v>
      </c>
      <c r="U744" s="2">
        <v>500</v>
      </c>
    </row>
    <row r="745" spans="1:22" ht="13.15" customHeight="1" x14ac:dyDescent="0.25">
      <c r="A745" s="2">
        <v>2022</v>
      </c>
      <c r="B745" s="14" t="s">
        <v>307</v>
      </c>
      <c r="C745" s="2" t="s">
        <v>754</v>
      </c>
      <c r="D745" s="2" t="s">
        <v>306</v>
      </c>
      <c r="E745" s="2" t="s">
        <v>19</v>
      </c>
      <c r="F745" s="2" t="s">
        <v>752</v>
      </c>
      <c r="G745" s="9">
        <f>SUMIFS('Raw Data'!G$3:G$641,'Raw Data'!$B$3:$B$641,$B745,'Raw Data'!$D$3:$D$641,$E745)</f>
        <v>0</v>
      </c>
      <c r="H745" s="9">
        <f>SUMIFS('Raw Data'!H$3:H$641,'Raw Data'!$B$3:$B$641,$B745,'Raw Data'!$D$3:$D$641,$E745)</f>
        <v>0</v>
      </c>
      <c r="I745" s="9">
        <f>SUMIFS('Raw Data'!I$3:I$641,'Raw Data'!$B$3:$B$641,$B745,'Raw Data'!$D$3:$D$641,$E745)</f>
        <v>0</v>
      </c>
      <c r="J745" s="10">
        <f t="shared" si="44"/>
        <v>0</v>
      </c>
      <c r="K745" s="11">
        <f t="shared" si="45"/>
        <v>0</v>
      </c>
      <c r="L745" s="10">
        <f t="shared" si="46"/>
        <v>0</v>
      </c>
      <c r="M745" s="11">
        <f t="shared" si="47"/>
        <v>0</v>
      </c>
      <c r="N745" s="43">
        <v>1</v>
      </c>
      <c r="O745" s="12">
        <v>2220</v>
      </c>
      <c r="P745" s="13">
        <v>0</v>
      </c>
      <c r="Q745" s="43">
        <v>0</v>
      </c>
      <c r="R745" s="43">
        <v>35</v>
      </c>
      <c r="S745" s="13">
        <v>0</v>
      </c>
      <c r="T745" s="42" t="s">
        <v>19</v>
      </c>
      <c r="U745" s="2">
        <v>500</v>
      </c>
      <c r="V745"/>
    </row>
    <row r="746" spans="1:22" ht="13.15" customHeight="1" x14ac:dyDescent="0.25">
      <c r="A746" s="2">
        <v>2022</v>
      </c>
      <c r="B746" s="14" t="s">
        <v>319</v>
      </c>
      <c r="C746" s="2" t="s">
        <v>754</v>
      </c>
      <c r="D746" s="2" t="s">
        <v>756</v>
      </c>
      <c r="E746" s="2">
        <v>758</v>
      </c>
      <c r="F746" s="2" t="s">
        <v>757</v>
      </c>
      <c r="G746" s="9">
        <f>SUMIFS('Raw Data'!G$3:G$641,'Raw Data'!$B$3:$B$641,$B746,'Raw Data'!$D$3:$D$641,$E746)</f>
        <v>32345</v>
      </c>
      <c r="H746" s="9">
        <f>SUMIFS('Raw Data'!H$3:H$641,'Raw Data'!$B$3:$B$641,$B746,'Raw Data'!$D$3:$D$641,$E746)</f>
        <v>42412.58</v>
      </c>
      <c r="I746" s="9">
        <f>SUMIFS('Raw Data'!I$3:I$641,'Raw Data'!$B$3:$B$641,$B746,'Raw Data'!$D$3:$D$641,$E746)</f>
        <v>0</v>
      </c>
      <c r="J746" s="10">
        <f t="shared" si="44"/>
        <v>42412.58</v>
      </c>
      <c r="K746" s="11">
        <f t="shared" si="45"/>
        <v>-10067.580000000002</v>
      </c>
      <c r="L746" s="10">
        <f t="shared" si="46"/>
        <v>18867.916666666664</v>
      </c>
      <c r="M746" s="11">
        <f t="shared" si="47"/>
        <v>-23544.663333333338</v>
      </c>
      <c r="N746" s="43">
        <v>1</v>
      </c>
      <c r="O746" s="12">
        <v>2250</v>
      </c>
      <c r="P746" s="13">
        <v>0</v>
      </c>
      <c r="Q746" s="43">
        <v>21</v>
      </c>
      <c r="R746" s="43">
        <v>0</v>
      </c>
      <c r="S746" s="13">
        <v>0</v>
      </c>
      <c r="T746" s="42">
        <v>758</v>
      </c>
      <c r="U746" s="2">
        <v>700</v>
      </c>
    </row>
    <row r="747" spans="1:22" ht="13.15" customHeight="1" x14ac:dyDescent="0.25">
      <c r="A747" s="2">
        <v>2022</v>
      </c>
      <c r="B747" s="44" t="s">
        <v>357</v>
      </c>
      <c r="C747" s="44" t="s">
        <v>754</v>
      </c>
      <c r="D747" s="44" t="s">
        <v>358</v>
      </c>
      <c r="E747" s="44" t="s">
        <v>345</v>
      </c>
      <c r="F747" s="44" t="s">
        <v>346</v>
      </c>
      <c r="G747" s="9">
        <f>SUMIFS('Raw Data'!G$3:G$641,'Raw Data'!$B$3:$B$641,$B747,'Raw Data'!$D$3:$D$641,$E747)</f>
        <v>5000</v>
      </c>
      <c r="H747" s="9">
        <f>SUMIFS('Raw Data'!H$3:H$641,'Raw Data'!$B$3:$B$641,$B747,'Raw Data'!$D$3:$D$641,$E747)</f>
        <v>1808.76</v>
      </c>
      <c r="I747" s="9">
        <f>SUMIFS('Raw Data'!I$3:I$641,'Raw Data'!$B$3:$B$641,$B747,'Raw Data'!$D$3:$D$641,$E747)</f>
        <v>0</v>
      </c>
      <c r="J747" s="10">
        <f t="shared" si="44"/>
        <v>1808.76</v>
      </c>
      <c r="K747" s="11">
        <f t="shared" si="45"/>
        <v>3191.24</v>
      </c>
      <c r="L747" s="10">
        <f t="shared" si="46"/>
        <v>2916.666666666667</v>
      </c>
      <c r="M747" s="11">
        <f t="shared" si="47"/>
        <v>1107.906666666667</v>
      </c>
      <c r="N747" s="43">
        <v>1</v>
      </c>
      <c r="O747" s="12">
        <v>2271</v>
      </c>
      <c r="P747" s="13">
        <v>0</v>
      </c>
      <c r="Q747" s="43">
        <v>24</v>
      </c>
      <c r="R747" s="43">
        <v>7</v>
      </c>
      <c r="S747" s="13">
        <v>0</v>
      </c>
      <c r="T747" s="42" t="s">
        <v>345</v>
      </c>
      <c r="U747" s="2">
        <v>300</v>
      </c>
    </row>
    <row r="748" spans="1:22" ht="13.15" customHeight="1" x14ac:dyDescent="0.25">
      <c r="A748" s="2">
        <v>2022</v>
      </c>
      <c r="B748" s="44" t="s">
        <v>357</v>
      </c>
      <c r="C748" s="44" t="s">
        <v>754</v>
      </c>
      <c r="D748" s="44" t="s">
        <v>358</v>
      </c>
      <c r="E748" s="44" t="s">
        <v>19</v>
      </c>
      <c r="F748" s="44" t="s">
        <v>20</v>
      </c>
      <c r="G748" s="9">
        <f>SUMIFS('Raw Data'!G$3:G$641,'Raw Data'!$B$3:$B$641,$B748,'Raw Data'!$D$3:$D$641,$E748)</f>
        <v>400</v>
      </c>
      <c r="H748" s="9">
        <f>SUMIFS('Raw Data'!H$3:H$641,'Raw Data'!$B$3:$B$641,$B748,'Raw Data'!$D$3:$D$641,$E748)</f>
        <v>0</v>
      </c>
      <c r="I748" s="9">
        <f>SUMIFS('Raw Data'!I$3:I$641,'Raw Data'!$B$3:$B$641,$B748,'Raw Data'!$D$3:$D$641,$E748)</f>
        <v>0</v>
      </c>
      <c r="J748" s="10">
        <f t="shared" si="44"/>
        <v>0</v>
      </c>
      <c r="K748" s="11">
        <f t="shared" si="45"/>
        <v>400</v>
      </c>
      <c r="L748" s="10">
        <f t="shared" si="46"/>
        <v>233.33333333333334</v>
      </c>
      <c r="M748" s="11">
        <f t="shared" si="47"/>
        <v>233.33333333333334</v>
      </c>
      <c r="N748" s="43">
        <v>1</v>
      </c>
      <c r="O748" s="12">
        <v>2271</v>
      </c>
      <c r="P748" s="13">
        <v>0</v>
      </c>
      <c r="Q748" s="43">
        <v>24</v>
      </c>
      <c r="R748" s="43">
        <v>7</v>
      </c>
      <c r="S748" s="13">
        <v>0</v>
      </c>
      <c r="T748" s="42" t="s">
        <v>19</v>
      </c>
      <c r="U748" s="2">
        <v>500</v>
      </c>
      <c r="V748"/>
    </row>
    <row r="749" spans="1:22" s="69" customFormat="1" ht="13.35" customHeight="1" x14ac:dyDescent="0.25">
      <c r="A749" s="2">
        <v>2022</v>
      </c>
      <c r="B749" s="44" t="s">
        <v>368</v>
      </c>
      <c r="C749" s="44" t="s">
        <v>754</v>
      </c>
      <c r="D749" s="44" t="s">
        <v>369</v>
      </c>
      <c r="E749" s="44" t="s">
        <v>345</v>
      </c>
      <c r="F749" s="44" t="s">
        <v>346</v>
      </c>
      <c r="G749" s="9">
        <f>SUMIFS('Raw Data'!G$3:G$641,'Raw Data'!$B$3:$B$641,$B749,'Raw Data'!$D$3:$D$641,$E749)</f>
        <v>3934.8</v>
      </c>
      <c r="H749" s="9">
        <f>SUMIFS('Raw Data'!H$3:H$641,'Raw Data'!$B$3:$B$641,$B749,'Raw Data'!$D$3:$D$641,$E749)</f>
        <v>2917.24</v>
      </c>
      <c r="I749" s="9">
        <f>SUMIFS('Raw Data'!I$3:I$641,'Raw Data'!$B$3:$B$641,$B749,'Raw Data'!$D$3:$D$641,$E749)</f>
        <v>0</v>
      </c>
      <c r="J749" s="10">
        <f t="shared" si="44"/>
        <v>2917.24</v>
      </c>
      <c r="K749" s="11">
        <f t="shared" si="45"/>
        <v>1017.5600000000004</v>
      </c>
      <c r="L749" s="10">
        <f t="shared" si="46"/>
        <v>2295.3000000000002</v>
      </c>
      <c r="M749" s="11">
        <f t="shared" si="47"/>
        <v>-621.9399999999996</v>
      </c>
      <c r="N749" s="43">
        <v>1</v>
      </c>
      <c r="O749" s="12">
        <v>2271</v>
      </c>
      <c r="P749" s="13">
        <v>800</v>
      </c>
      <c r="Q749" s="43">
        <v>24</v>
      </c>
      <c r="R749" s="43">
        <v>7</v>
      </c>
      <c r="S749" s="13">
        <v>189</v>
      </c>
      <c r="T749" s="42" t="s">
        <v>345</v>
      </c>
      <c r="U749" s="2">
        <v>300</v>
      </c>
      <c r="V749" s="6"/>
    </row>
    <row r="750" spans="1:22" s="69" customFormat="1" ht="13.35" customHeight="1" x14ac:dyDescent="0.25">
      <c r="A750" s="2">
        <v>2022</v>
      </c>
      <c r="B750" s="44" t="s">
        <v>368</v>
      </c>
      <c r="C750" s="44" t="s">
        <v>754</v>
      </c>
      <c r="D750" s="44" t="s">
        <v>369</v>
      </c>
      <c r="E750" s="44" t="s">
        <v>19</v>
      </c>
      <c r="F750" s="44" t="s">
        <v>20</v>
      </c>
      <c r="G750" s="9">
        <f>SUMIFS('Raw Data'!G$3:G$641,'Raw Data'!$B$3:$B$641,$B750,'Raw Data'!$D$3:$D$641,$E750)</f>
        <v>0</v>
      </c>
      <c r="H750" s="9">
        <f>SUMIFS('Raw Data'!H$3:H$641,'Raw Data'!$B$3:$B$641,$B750,'Raw Data'!$D$3:$D$641,$E750)</f>
        <v>0</v>
      </c>
      <c r="I750" s="9">
        <f>SUMIFS('Raw Data'!I$3:I$641,'Raw Data'!$B$3:$B$641,$B750,'Raw Data'!$D$3:$D$641,$E750)</f>
        <v>0</v>
      </c>
      <c r="J750" s="10">
        <f t="shared" si="44"/>
        <v>0</v>
      </c>
      <c r="K750" s="11">
        <f t="shared" si="45"/>
        <v>0</v>
      </c>
      <c r="L750" s="10">
        <f t="shared" si="46"/>
        <v>0</v>
      </c>
      <c r="M750" s="11">
        <f t="shared" si="47"/>
        <v>0</v>
      </c>
      <c r="N750" s="43">
        <v>1</v>
      </c>
      <c r="O750" s="12">
        <v>2271</v>
      </c>
      <c r="P750" s="13">
        <v>800</v>
      </c>
      <c r="Q750" s="43">
        <v>24</v>
      </c>
      <c r="R750" s="43">
        <v>7</v>
      </c>
      <c r="S750" s="13">
        <v>189</v>
      </c>
      <c r="T750" s="42" t="s">
        <v>19</v>
      </c>
      <c r="U750" s="2">
        <v>500</v>
      </c>
      <c r="V750"/>
    </row>
    <row r="751" spans="1:22" s="69" customFormat="1" ht="13.35" customHeight="1" x14ac:dyDescent="0.25">
      <c r="A751" s="2">
        <v>2022</v>
      </c>
      <c r="B751" s="44" t="s">
        <v>374</v>
      </c>
      <c r="C751" s="44" t="s">
        <v>754</v>
      </c>
      <c r="D751" s="44" t="s">
        <v>375</v>
      </c>
      <c r="E751" s="44" t="s">
        <v>345</v>
      </c>
      <c r="F751" s="44" t="s">
        <v>346</v>
      </c>
      <c r="G751" s="9">
        <f>SUMIFS('Raw Data'!G$3:G$641,'Raw Data'!$B$3:$B$641,$B751,'Raw Data'!$D$3:$D$641,$E751)</f>
        <v>300</v>
      </c>
      <c r="H751" s="9">
        <f>SUMIFS('Raw Data'!H$3:H$641,'Raw Data'!$B$3:$B$641,$B751,'Raw Data'!$D$3:$D$641,$E751)</f>
        <v>0</v>
      </c>
      <c r="I751" s="9">
        <f>SUMIFS('Raw Data'!I$3:I$641,'Raw Data'!$B$3:$B$641,$B751,'Raw Data'!$D$3:$D$641,$E751)</f>
        <v>0</v>
      </c>
      <c r="J751" s="10">
        <f t="shared" si="44"/>
        <v>0</v>
      </c>
      <c r="K751" s="11">
        <f t="shared" si="45"/>
        <v>300</v>
      </c>
      <c r="L751" s="10">
        <f t="shared" si="46"/>
        <v>175</v>
      </c>
      <c r="M751" s="11">
        <f t="shared" si="47"/>
        <v>175</v>
      </c>
      <c r="N751" s="43">
        <v>1</v>
      </c>
      <c r="O751" s="12">
        <v>2272</v>
      </c>
      <c r="P751" s="13">
        <v>0</v>
      </c>
      <c r="Q751" s="43">
        <v>24</v>
      </c>
      <c r="R751" s="43">
        <v>7</v>
      </c>
      <c r="S751" s="13">
        <v>0</v>
      </c>
      <c r="T751" s="42" t="s">
        <v>345</v>
      </c>
      <c r="U751" s="2">
        <v>300</v>
      </c>
      <c r="V751" s="6"/>
    </row>
    <row r="752" spans="1:22" s="69" customFormat="1" ht="13.35" customHeight="1" x14ac:dyDescent="0.25">
      <c r="A752" s="2">
        <v>2022</v>
      </c>
      <c r="B752" s="14" t="s">
        <v>449</v>
      </c>
      <c r="C752" s="2" t="s">
        <v>754</v>
      </c>
      <c r="D752" s="2" t="s">
        <v>450</v>
      </c>
      <c r="E752" s="2" t="s">
        <v>27</v>
      </c>
      <c r="F752" s="2" t="s">
        <v>28</v>
      </c>
      <c r="G752" s="9">
        <f>SUMIFS('Raw Data'!G$3:G$641,'Raw Data'!$B$3:$B$641,$B752,'Raw Data'!$D$3:$D$641,$E752)</f>
        <v>0</v>
      </c>
      <c r="H752" s="9">
        <f>SUMIFS('Raw Data'!H$3:H$641,'Raw Data'!$B$3:$B$641,$B752,'Raw Data'!$D$3:$D$641,$E752)</f>
        <v>0</v>
      </c>
      <c r="I752" s="9">
        <f>SUMIFS('Raw Data'!I$3:I$641,'Raw Data'!$B$3:$B$641,$B752,'Raw Data'!$D$3:$D$641,$E752)</f>
        <v>0</v>
      </c>
      <c r="J752" s="10">
        <f t="shared" si="44"/>
        <v>0</v>
      </c>
      <c r="K752" s="11">
        <f t="shared" si="45"/>
        <v>0</v>
      </c>
      <c r="L752" s="10">
        <f t="shared" si="46"/>
        <v>0</v>
      </c>
      <c r="M752" s="11">
        <f t="shared" si="47"/>
        <v>0</v>
      </c>
      <c r="N752" s="43">
        <v>1</v>
      </c>
      <c r="O752" s="12">
        <v>2380</v>
      </c>
      <c r="P752" s="13">
        <v>0</v>
      </c>
      <c r="Q752" s="43">
        <v>24</v>
      </c>
      <c r="R752" s="43">
        <v>7</v>
      </c>
      <c r="S752" s="13">
        <v>0</v>
      </c>
      <c r="T752" s="42" t="s">
        <v>27</v>
      </c>
      <c r="U752" s="2">
        <v>300</v>
      </c>
      <c r="V752" s="6"/>
    </row>
    <row r="753" spans="1:22" s="69" customFormat="1" ht="13.35" customHeight="1" x14ac:dyDescent="0.25">
      <c r="A753" s="2">
        <v>2022</v>
      </c>
      <c r="B753" s="44" t="s">
        <v>942</v>
      </c>
      <c r="C753" s="44" t="s">
        <v>754</v>
      </c>
      <c r="D753" s="44" t="s">
        <v>943</v>
      </c>
      <c r="E753" s="44" t="s">
        <v>13</v>
      </c>
      <c r="F753" s="44" t="s">
        <v>14</v>
      </c>
      <c r="G753" s="9">
        <f>SUMIFS('Raw Data'!G$3:G$641,'Raw Data'!$B$3:$B$641,$B753,'Raw Data'!$D$3:$D$641,$E753)</f>
        <v>0</v>
      </c>
      <c r="H753" s="9">
        <f>SUMIFS('Raw Data'!H$3:H$641,'Raw Data'!$B$3:$B$641,$B753,'Raw Data'!$D$3:$D$641,$E753)</f>
        <v>0</v>
      </c>
      <c r="I753" s="9">
        <f>SUMIFS('Raw Data'!I$3:I$641,'Raw Data'!$B$3:$B$641,$B753,'Raw Data'!$D$3:$D$641,$E753)</f>
        <v>0</v>
      </c>
      <c r="J753" s="10">
        <f t="shared" si="44"/>
        <v>0</v>
      </c>
      <c r="K753" s="11">
        <f t="shared" si="45"/>
        <v>0</v>
      </c>
      <c r="L753" s="10">
        <f t="shared" si="46"/>
        <v>0</v>
      </c>
      <c r="M753" s="11">
        <f t="shared" si="47"/>
        <v>0</v>
      </c>
      <c r="N753" s="43">
        <v>1</v>
      </c>
      <c r="O753" s="12">
        <v>2390</v>
      </c>
      <c r="P753" s="13">
        <v>988</v>
      </c>
      <c r="Q753" s="43">
        <v>24</v>
      </c>
      <c r="R753" s="43">
        <v>7</v>
      </c>
      <c r="S753" s="13">
        <v>0</v>
      </c>
      <c r="T753" s="44" t="s">
        <v>13</v>
      </c>
      <c r="U753" s="2">
        <v>600</v>
      </c>
      <c r="V753" s="15"/>
    </row>
    <row r="754" spans="1:22" s="69" customFormat="1" ht="13.35" customHeight="1" x14ac:dyDescent="0.25">
      <c r="A754" s="2">
        <v>2022</v>
      </c>
      <c r="B754" s="14" t="s">
        <v>616</v>
      </c>
      <c r="C754" s="2" t="s">
        <v>754</v>
      </c>
      <c r="D754" s="2" t="s">
        <v>617</v>
      </c>
      <c r="E754" s="2" t="s">
        <v>169</v>
      </c>
      <c r="F754" s="2" t="s">
        <v>170</v>
      </c>
      <c r="G754" s="9">
        <f>SUMIFS('Raw Data'!G$3:G$641,'Raw Data'!$B$3:$B$641,$B754,'Raw Data'!$D$3:$D$641,$E754)</f>
        <v>8656.94</v>
      </c>
      <c r="H754" s="9">
        <f>SUMIFS('Raw Data'!H$3:H$641,'Raw Data'!$B$3:$B$641,$B754,'Raw Data'!$D$3:$D$641,$E754)</f>
        <v>0</v>
      </c>
      <c r="I754" s="9">
        <f>SUMIFS('Raw Data'!I$3:I$641,'Raw Data'!$B$3:$B$641,$B754,'Raw Data'!$D$3:$D$641,$E754)</f>
        <v>0</v>
      </c>
      <c r="J754" s="10">
        <f t="shared" si="44"/>
        <v>0</v>
      </c>
      <c r="K754" s="11">
        <f t="shared" si="45"/>
        <v>8656.94</v>
      </c>
      <c r="L754" s="10">
        <f t="shared" si="46"/>
        <v>5049.8816666666671</v>
      </c>
      <c r="M754" s="11">
        <f t="shared" si="47"/>
        <v>5049.8816666666671</v>
      </c>
      <c r="N754" s="43">
        <v>1</v>
      </c>
      <c r="O754" s="12">
        <v>2818</v>
      </c>
      <c r="P754" s="13">
        <v>0</v>
      </c>
      <c r="Q754" s="43">
        <v>0</v>
      </c>
      <c r="R754" s="43">
        <v>0</v>
      </c>
      <c r="S754" s="13">
        <v>0</v>
      </c>
      <c r="T754" s="42">
        <v>530</v>
      </c>
      <c r="U754" s="2">
        <v>500</v>
      </c>
    </row>
    <row r="755" spans="1:22" s="69" customFormat="1" ht="13.35" customHeight="1" x14ac:dyDescent="0.25">
      <c r="A755" s="2">
        <v>2022</v>
      </c>
      <c r="B755" s="14" t="s">
        <v>616</v>
      </c>
      <c r="C755" s="2" t="s">
        <v>754</v>
      </c>
      <c r="D755" s="2" t="s">
        <v>617</v>
      </c>
      <c r="E755" s="2">
        <v>752</v>
      </c>
      <c r="F755" s="2" t="s">
        <v>50</v>
      </c>
      <c r="G755" s="9">
        <f>SUMIFS('Raw Data'!G$3:G$641,'Raw Data'!$B$3:$B$641,$B755,'Raw Data'!$D$3:$D$641,$E755)</f>
        <v>0</v>
      </c>
      <c r="H755" s="9">
        <f>SUMIFS('Raw Data'!H$3:H$641,'Raw Data'!$B$3:$B$641,$B755,'Raw Data'!$D$3:$D$641,$E755)</f>
        <v>1656540.89</v>
      </c>
      <c r="I755" s="9">
        <f>SUMIFS('Raw Data'!I$3:I$641,'Raw Data'!$B$3:$B$641,$B755,'Raw Data'!$D$3:$D$641,$E755)</f>
        <v>0</v>
      </c>
      <c r="J755" s="10">
        <f t="shared" si="44"/>
        <v>1656540.89</v>
      </c>
      <c r="K755" s="11">
        <f t="shared" si="45"/>
        <v>-1656540.89</v>
      </c>
      <c r="L755" s="10">
        <f t="shared" si="46"/>
        <v>0</v>
      </c>
      <c r="M755" s="11">
        <f t="shared" si="47"/>
        <v>-1656540.89</v>
      </c>
      <c r="N755" s="43">
        <v>1</v>
      </c>
      <c r="O755" s="12">
        <v>2818</v>
      </c>
      <c r="P755" s="13">
        <v>0</v>
      </c>
      <c r="Q755" s="43">
        <v>0</v>
      </c>
      <c r="R755" s="43">
        <v>0</v>
      </c>
      <c r="S755" s="13">
        <v>0</v>
      </c>
      <c r="T755" s="42">
        <v>752</v>
      </c>
      <c r="U755" s="2">
        <v>700</v>
      </c>
      <c r="V755" s="6"/>
    </row>
    <row r="756" spans="1:22" s="69" customFormat="1" ht="13.35" customHeight="1" x14ac:dyDescent="0.25">
      <c r="A756" s="2">
        <v>2022</v>
      </c>
      <c r="B756" s="44" t="s">
        <v>616</v>
      </c>
      <c r="C756" s="2" t="s">
        <v>754</v>
      </c>
      <c r="D756" s="44" t="s">
        <v>617</v>
      </c>
      <c r="E756" s="44" t="s">
        <v>809</v>
      </c>
      <c r="F756" s="44" t="s">
        <v>810</v>
      </c>
      <c r="G756" s="9">
        <f>SUMIFS('Raw Data'!G$3:G$641,'Raw Data'!$B$3:$B$641,$B756,'Raw Data'!$D$3:$D$641,$E756)</f>
        <v>0</v>
      </c>
      <c r="H756" s="9">
        <f>SUMIFS('Raw Data'!H$3:H$641,'Raw Data'!$B$3:$B$641,$B756,'Raw Data'!$D$3:$D$641,$E756)</f>
        <v>0</v>
      </c>
      <c r="I756" s="9">
        <f>SUMIFS('Raw Data'!I$3:I$641,'Raw Data'!$B$3:$B$641,$B756,'Raw Data'!$D$3:$D$641,$E756)</f>
        <v>0</v>
      </c>
      <c r="J756" s="10">
        <f t="shared" si="44"/>
        <v>0</v>
      </c>
      <c r="K756" s="11">
        <f t="shared" si="45"/>
        <v>0</v>
      </c>
      <c r="L756" s="10">
        <f t="shared" si="46"/>
        <v>0</v>
      </c>
      <c r="M756" s="11">
        <f t="shared" si="47"/>
        <v>0</v>
      </c>
      <c r="N756" s="43">
        <v>1</v>
      </c>
      <c r="O756" s="12">
        <v>2818</v>
      </c>
      <c r="P756" s="13">
        <v>0</v>
      </c>
      <c r="Q756" s="43">
        <v>0</v>
      </c>
      <c r="R756" s="43">
        <v>0</v>
      </c>
      <c r="S756" s="13">
        <v>0</v>
      </c>
      <c r="T756" s="42">
        <v>756</v>
      </c>
      <c r="U756" s="2">
        <v>700</v>
      </c>
      <c r="V756"/>
    </row>
    <row r="757" spans="1:22" s="69" customFormat="1" ht="13.35" customHeight="1" x14ac:dyDescent="0.25">
      <c r="A757" s="2">
        <v>2022</v>
      </c>
      <c r="B757" s="14" t="s">
        <v>616</v>
      </c>
      <c r="C757" s="2" t="s">
        <v>754</v>
      </c>
      <c r="D757" s="2" t="s">
        <v>617</v>
      </c>
      <c r="E757" s="2" t="s">
        <v>51</v>
      </c>
      <c r="F757" s="2" t="s">
        <v>757</v>
      </c>
      <c r="G757" s="9">
        <f>SUMIFS('Raw Data'!G$3:G$641,'Raw Data'!$B$3:$B$641,$B757,'Raw Data'!$D$3:$D$641,$E757)</f>
        <v>0</v>
      </c>
      <c r="H757" s="9">
        <f>SUMIFS('Raw Data'!H$3:H$641,'Raw Data'!$B$3:$B$641,$B757,'Raw Data'!$D$3:$D$641,$E757)</f>
        <v>0</v>
      </c>
      <c r="I757" s="9">
        <f>SUMIFS('Raw Data'!I$3:I$641,'Raw Data'!$B$3:$B$641,$B757,'Raw Data'!$D$3:$D$641,$E757)</f>
        <v>0</v>
      </c>
      <c r="J757" s="10">
        <f t="shared" si="44"/>
        <v>0</v>
      </c>
      <c r="K757" s="11">
        <f t="shared" si="45"/>
        <v>0</v>
      </c>
      <c r="L757" s="10">
        <f t="shared" si="46"/>
        <v>0</v>
      </c>
      <c r="M757" s="11">
        <f t="shared" si="47"/>
        <v>0</v>
      </c>
      <c r="N757" s="43">
        <v>1</v>
      </c>
      <c r="O757" s="12">
        <v>2818</v>
      </c>
      <c r="P757" s="13">
        <v>0</v>
      </c>
      <c r="Q757" s="43">
        <v>0</v>
      </c>
      <c r="R757" s="43">
        <v>0</v>
      </c>
      <c r="S757" s="13">
        <v>0</v>
      </c>
      <c r="T757" s="42" t="s">
        <v>51</v>
      </c>
      <c r="U757" s="2">
        <v>700</v>
      </c>
      <c r="V757" s="6"/>
    </row>
    <row r="758" spans="1:22" s="69" customFormat="1" ht="13.35" customHeight="1" x14ac:dyDescent="0.25">
      <c r="A758" s="2">
        <v>2022</v>
      </c>
      <c r="B758" s="14" t="s">
        <v>618</v>
      </c>
      <c r="C758" s="2" t="s">
        <v>754</v>
      </c>
      <c r="D758" s="2" t="s">
        <v>617</v>
      </c>
      <c r="E758" s="2" t="s">
        <v>132</v>
      </c>
      <c r="F758" s="2" t="s">
        <v>133</v>
      </c>
      <c r="G758" s="9">
        <f>SUMIFS('Raw Data'!G$3:G$641,'Raw Data'!$B$3:$B$641,$B758,'Raw Data'!$D$3:$D$641,$E758)</f>
        <v>0</v>
      </c>
      <c r="H758" s="9">
        <f>SUMIFS('Raw Data'!H$3:H$641,'Raw Data'!$B$3:$B$641,$B758,'Raw Data'!$D$3:$D$641,$E758)</f>
        <v>0</v>
      </c>
      <c r="I758" s="9">
        <f>SUMIFS('Raw Data'!I$3:I$641,'Raw Data'!$B$3:$B$641,$B758,'Raw Data'!$D$3:$D$641,$E758)</f>
        <v>0</v>
      </c>
      <c r="J758" s="10">
        <f t="shared" si="44"/>
        <v>0</v>
      </c>
      <c r="K758" s="11">
        <f t="shared" si="45"/>
        <v>0</v>
      </c>
      <c r="L758" s="10">
        <f t="shared" si="46"/>
        <v>0</v>
      </c>
      <c r="M758" s="11">
        <f t="shared" si="47"/>
        <v>0</v>
      </c>
      <c r="N758" s="43">
        <v>1</v>
      </c>
      <c r="O758" s="12">
        <v>2818</v>
      </c>
      <c r="P758" s="13">
        <v>0</v>
      </c>
      <c r="Q758" s="43">
        <v>0</v>
      </c>
      <c r="R758" s="43">
        <v>35</v>
      </c>
      <c r="S758" s="13">
        <v>0</v>
      </c>
      <c r="T758" s="42" t="s">
        <v>132</v>
      </c>
      <c r="U758" s="2">
        <v>300</v>
      </c>
      <c r="V758" s="6"/>
    </row>
    <row r="759" spans="1:22" s="69" customFormat="1" ht="13.35" customHeight="1" x14ac:dyDescent="0.25">
      <c r="A759" s="2">
        <v>2022</v>
      </c>
      <c r="B759" s="14" t="s">
        <v>618</v>
      </c>
      <c r="C759" s="2" t="s">
        <v>754</v>
      </c>
      <c r="D759" s="2" t="s">
        <v>617</v>
      </c>
      <c r="E759" s="2" t="s">
        <v>27</v>
      </c>
      <c r="F759" s="2" t="s">
        <v>28</v>
      </c>
      <c r="G759" s="9">
        <f>SUMIFS('Raw Data'!G$3:G$641,'Raw Data'!$B$3:$B$641,$B759,'Raw Data'!$D$3:$D$641,$E759)</f>
        <v>0</v>
      </c>
      <c r="H759" s="9">
        <f>SUMIFS('Raw Data'!H$3:H$641,'Raw Data'!$B$3:$B$641,$B759,'Raw Data'!$D$3:$D$641,$E759)</f>
        <v>0</v>
      </c>
      <c r="I759" s="9">
        <f>SUMIFS('Raw Data'!I$3:I$641,'Raw Data'!$B$3:$B$641,$B759,'Raw Data'!$D$3:$D$641,$E759)</f>
        <v>0</v>
      </c>
      <c r="J759" s="10">
        <f t="shared" si="44"/>
        <v>0</v>
      </c>
      <c r="K759" s="11">
        <f t="shared" si="45"/>
        <v>0</v>
      </c>
      <c r="L759" s="10">
        <f t="shared" si="46"/>
        <v>0</v>
      </c>
      <c r="M759" s="11">
        <f t="shared" si="47"/>
        <v>0</v>
      </c>
      <c r="N759" s="43">
        <v>1</v>
      </c>
      <c r="O759" s="12">
        <v>2818</v>
      </c>
      <c r="P759" s="13">
        <v>0</v>
      </c>
      <c r="Q759" s="43">
        <v>0</v>
      </c>
      <c r="R759" s="43">
        <v>35</v>
      </c>
      <c r="S759" s="13">
        <v>0</v>
      </c>
      <c r="T759" s="42" t="s">
        <v>27</v>
      </c>
      <c r="U759" s="2">
        <v>300</v>
      </c>
      <c r="V759" s="6"/>
    </row>
    <row r="760" spans="1:22" s="69" customFormat="1" ht="13.35" customHeight="1" x14ac:dyDescent="0.25">
      <c r="A760" s="2">
        <v>2022</v>
      </c>
      <c r="B760" s="14" t="s">
        <v>618</v>
      </c>
      <c r="C760" s="2" t="s">
        <v>754</v>
      </c>
      <c r="D760" s="2" t="s">
        <v>617</v>
      </c>
      <c r="E760" s="2" t="s">
        <v>619</v>
      </c>
      <c r="F760" s="2" t="s">
        <v>620</v>
      </c>
      <c r="G760" s="9">
        <f>SUMIFS('Raw Data'!G$3:G$641,'Raw Data'!$B$3:$B$641,$B760,'Raw Data'!$D$3:$D$641,$E760)</f>
        <v>0</v>
      </c>
      <c r="H760" s="9">
        <f>SUMIFS('Raw Data'!H$3:H$641,'Raw Data'!$B$3:$B$641,$B760,'Raw Data'!$D$3:$D$641,$E760)</f>
        <v>0</v>
      </c>
      <c r="I760" s="9">
        <f>SUMIFS('Raw Data'!I$3:I$641,'Raw Data'!$B$3:$B$641,$B760,'Raw Data'!$D$3:$D$641,$E760)</f>
        <v>0</v>
      </c>
      <c r="J760" s="10">
        <f t="shared" si="44"/>
        <v>0</v>
      </c>
      <c r="K760" s="11">
        <f t="shared" si="45"/>
        <v>0</v>
      </c>
      <c r="L760" s="10">
        <f t="shared" si="46"/>
        <v>0</v>
      </c>
      <c r="M760" s="11">
        <f t="shared" si="47"/>
        <v>0</v>
      </c>
      <c r="N760" s="43">
        <v>1</v>
      </c>
      <c r="O760" s="12">
        <v>2818</v>
      </c>
      <c r="P760" s="13">
        <v>0</v>
      </c>
      <c r="Q760" s="43">
        <v>0</v>
      </c>
      <c r="R760" s="43">
        <v>35</v>
      </c>
      <c r="S760" s="13">
        <v>0</v>
      </c>
      <c r="T760" s="42" t="s">
        <v>619</v>
      </c>
      <c r="U760" s="2">
        <v>300</v>
      </c>
      <c r="V760" s="6"/>
    </row>
    <row r="761" spans="1:22" s="69" customFormat="1" ht="13.35" customHeight="1" x14ac:dyDescent="0.25">
      <c r="A761" s="2">
        <v>2022</v>
      </c>
      <c r="B761" s="14" t="s">
        <v>618</v>
      </c>
      <c r="C761" s="2" t="s">
        <v>754</v>
      </c>
      <c r="D761" s="2" t="s">
        <v>617</v>
      </c>
      <c r="E761" s="2" t="s">
        <v>37</v>
      </c>
      <c r="F761" s="2" t="s">
        <v>38</v>
      </c>
      <c r="G761" s="9">
        <f>SUMIFS('Raw Data'!G$3:G$641,'Raw Data'!$B$3:$B$641,$B761,'Raw Data'!$D$3:$D$641,$E761)</f>
        <v>0</v>
      </c>
      <c r="H761" s="9">
        <f>SUMIFS('Raw Data'!H$3:H$641,'Raw Data'!$B$3:$B$641,$B761,'Raw Data'!$D$3:$D$641,$E761)</f>
        <v>0</v>
      </c>
      <c r="I761" s="9">
        <f>SUMIFS('Raw Data'!I$3:I$641,'Raw Data'!$B$3:$B$641,$B761,'Raw Data'!$D$3:$D$641,$E761)</f>
        <v>0</v>
      </c>
      <c r="J761" s="10">
        <f t="shared" si="44"/>
        <v>0</v>
      </c>
      <c r="K761" s="11">
        <f t="shared" si="45"/>
        <v>0</v>
      </c>
      <c r="L761" s="10">
        <f t="shared" si="46"/>
        <v>0</v>
      </c>
      <c r="M761" s="11">
        <f t="shared" si="47"/>
        <v>0</v>
      </c>
      <c r="N761" s="43">
        <v>1</v>
      </c>
      <c r="O761" s="12">
        <v>2818</v>
      </c>
      <c r="P761" s="13">
        <v>0</v>
      </c>
      <c r="Q761" s="43">
        <v>0</v>
      </c>
      <c r="R761" s="43">
        <v>35</v>
      </c>
      <c r="S761" s="13">
        <v>0</v>
      </c>
      <c r="T761" s="42" t="s">
        <v>37</v>
      </c>
      <c r="U761" s="2">
        <v>400</v>
      </c>
      <c r="V761" s="6"/>
    </row>
    <row r="762" spans="1:22" s="69" customFormat="1" ht="13.35" customHeight="1" x14ac:dyDescent="0.25">
      <c r="A762" s="2">
        <v>2022</v>
      </c>
      <c r="B762" s="14" t="s">
        <v>618</v>
      </c>
      <c r="C762" s="2" t="s">
        <v>754</v>
      </c>
      <c r="D762" s="2" t="s">
        <v>755</v>
      </c>
      <c r="E762" s="2">
        <v>438</v>
      </c>
      <c r="F762" s="2" t="s">
        <v>38</v>
      </c>
      <c r="G762" s="9">
        <f>SUMIFS('Raw Data'!G$3:G$641,'Raw Data'!$B$3:$B$641,$B762,'Raw Data'!$D$3:$D$641,$E762)</f>
        <v>791478.55</v>
      </c>
      <c r="H762" s="9">
        <f>SUMIFS('Raw Data'!H$3:H$641,'Raw Data'!$B$3:$B$641,$B762,'Raw Data'!$D$3:$D$641,$E762)</f>
        <v>454516.19</v>
      </c>
      <c r="I762" s="9">
        <f>SUMIFS('Raw Data'!I$3:I$641,'Raw Data'!$B$3:$B$641,$B762,'Raw Data'!$D$3:$D$641,$E762)</f>
        <v>17580.669999999998</v>
      </c>
      <c r="J762" s="10">
        <f t="shared" si="44"/>
        <v>472096.86</v>
      </c>
      <c r="K762" s="11">
        <f t="shared" si="45"/>
        <v>319381.69000000006</v>
      </c>
      <c r="L762" s="10">
        <f t="shared" si="46"/>
        <v>461695.82083333336</v>
      </c>
      <c r="M762" s="11">
        <f t="shared" si="47"/>
        <v>-10401.039166666626</v>
      </c>
      <c r="N762" s="43">
        <v>1</v>
      </c>
      <c r="O762" s="12">
        <v>2818</v>
      </c>
      <c r="P762" s="13">
        <v>0</v>
      </c>
      <c r="Q762" s="43">
        <v>0</v>
      </c>
      <c r="R762" s="43">
        <v>35</v>
      </c>
      <c r="S762" s="13">
        <v>0</v>
      </c>
      <c r="T762" s="42">
        <v>438</v>
      </c>
      <c r="U762" s="2">
        <v>400</v>
      </c>
      <c r="V762" s="6"/>
    </row>
    <row r="763" spans="1:22" s="69" customFormat="1" ht="13.35" customHeight="1" x14ac:dyDescent="0.25">
      <c r="A763" s="2">
        <v>2022</v>
      </c>
      <c r="B763" s="14" t="s">
        <v>618</v>
      </c>
      <c r="C763" s="2" t="s">
        <v>754</v>
      </c>
      <c r="D763" s="2" t="s">
        <v>617</v>
      </c>
      <c r="E763" s="2" t="s">
        <v>169</v>
      </c>
      <c r="F763" s="2" t="s">
        <v>170</v>
      </c>
      <c r="G763" s="9">
        <f>SUMIFS('Raw Data'!G$3:G$641,'Raw Data'!$B$3:$B$641,$B763,'Raw Data'!$D$3:$D$641,$E763)</f>
        <v>192893</v>
      </c>
      <c r="H763" s="9">
        <f>SUMIFS('Raw Data'!H$3:H$641,'Raw Data'!$B$3:$B$641,$B763,'Raw Data'!$D$3:$D$641,$E763)</f>
        <v>416182.32</v>
      </c>
      <c r="I763" s="9">
        <f>SUMIFS('Raw Data'!I$3:I$641,'Raw Data'!$B$3:$B$641,$B763,'Raw Data'!$D$3:$D$641,$E763)</f>
        <v>0</v>
      </c>
      <c r="J763" s="10">
        <f t="shared" si="44"/>
        <v>416182.32</v>
      </c>
      <c r="K763" s="11">
        <f t="shared" si="45"/>
        <v>-223289.32</v>
      </c>
      <c r="L763" s="10">
        <f t="shared" si="46"/>
        <v>112520.91666666666</v>
      </c>
      <c r="M763" s="11">
        <f t="shared" si="47"/>
        <v>-303661.40333333332</v>
      </c>
      <c r="N763" s="43">
        <v>1</v>
      </c>
      <c r="O763" s="12">
        <v>2818</v>
      </c>
      <c r="P763" s="13">
        <v>0</v>
      </c>
      <c r="Q763" s="43">
        <v>0</v>
      </c>
      <c r="R763" s="43">
        <v>35</v>
      </c>
      <c r="S763" s="13">
        <v>0</v>
      </c>
      <c r="T763" s="42" t="s">
        <v>169</v>
      </c>
      <c r="U763" s="2">
        <v>500</v>
      </c>
      <c r="V763" s="6"/>
    </row>
    <row r="764" spans="1:22" s="69" customFormat="1" ht="13.35" customHeight="1" x14ac:dyDescent="0.25">
      <c r="A764" s="2">
        <v>2022</v>
      </c>
      <c r="B764" s="14" t="s">
        <v>618</v>
      </c>
      <c r="C764" s="2" t="s">
        <v>754</v>
      </c>
      <c r="D764" s="2" t="s">
        <v>617</v>
      </c>
      <c r="E764" s="2" t="s">
        <v>19</v>
      </c>
      <c r="F764" s="2" t="s">
        <v>752</v>
      </c>
      <c r="G764" s="9">
        <f>SUMIFS('Raw Data'!G$3:G$641,'Raw Data'!$B$3:$B$641,$B764,'Raw Data'!$D$3:$D$641,$E764)</f>
        <v>11556.6</v>
      </c>
      <c r="H764" s="9">
        <f>SUMIFS('Raw Data'!H$3:H$641,'Raw Data'!$B$3:$B$641,$B764,'Raw Data'!$D$3:$D$641,$E764)</f>
        <v>3658.18</v>
      </c>
      <c r="I764" s="9">
        <f>SUMIFS('Raw Data'!I$3:I$641,'Raw Data'!$B$3:$B$641,$B764,'Raw Data'!$D$3:$D$641,$E764)</f>
        <v>0</v>
      </c>
      <c r="J764" s="10">
        <f t="shared" si="44"/>
        <v>3658.18</v>
      </c>
      <c r="K764" s="11">
        <f t="shared" si="45"/>
        <v>7898.42</v>
      </c>
      <c r="L764" s="10">
        <f t="shared" si="46"/>
        <v>6741.35</v>
      </c>
      <c r="M764" s="11">
        <f t="shared" si="47"/>
        <v>3083.1700000000005</v>
      </c>
      <c r="N764" s="43">
        <v>1</v>
      </c>
      <c r="O764" s="12">
        <v>2818</v>
      </c>
      <c r="P764" s="13">
        <v>0</v>
      </c>
      <c r="Q764" s="43">
        <v>0</v>
      </c>
      <c r="R764" s="43">
        <v>35</v>
      </c>
      <c r="S764" s="13">
        <v>0</v>
      </c>
      <c r="T764" s="42" t="s">
        <v>19</v>
      </c>
      <c r="U764" s="2">
        <v>500</v>
      </c>
      <c r="V764" s="6"/>
    </row>
    <row r="765" spans="1:22" s="69" customFormat="1" ht="13.35" customHeight="1" x14ac:dyDescent="0.25">
      <c r="A765" s="2">
        <v>2022</v>
      </c>
      <c r="B765" s="14" t="s">
        <v>618</v>
      </c>
      <c r="C765" s="2" t="s">
        <v>754</v>
      </c>
      <c r="D765" s="2" t="s">
        <v>617</v>
      </c>
      <c r="E765" s="2" t="s">
        <v>13</v>
      </c>
      <c r="F765" s="2" t="s">
        <v>14</v>
      </c>
      <c r="G765" s="9">
        <f>SUMIFS('Raw Data'!G$3:G$641,'Raw Data'!$B$3:$B$641,$B765,'Raw Data'!$D$3:$D$641,$E765)</f>
        <v>200</v>
      </c>
      <c r="H765" s="9">
        <f>SUMIFS('Raw Data'!H$3:H$641,'Raw Data'!$B$3:$B$641,$B765,'Raw Data'!$D$3:$D$641,$E765)</f>
        <v>280.75</v>
      </c>
      <c r="I765" s="9">
        <f>SUMIFS('Raw Data'!I$3:I$641,'Raw Data'!$B$3:$B$641,$B765,'Raw Data'!$D$3:$D$641,$E765)</f>
        <v>19.510000000000002</v>
      </c>
      <c r="J765" s="10">
        <f t="shared" si="44"/>
        <v>300.26</v>
      </c>
      <c r="K765" s="11">
        <f t="shared" si="45"/>
        <v>-100.25999999999999</v>
      </c>
      <c r="L765" s="10">
        <f t="shared" si="46"/>
        <v>116.66666666666667</v>
      </c>
      <c r="M765" s="11">
        <f t="shared" si="47"/>
        <v>-183.59333333333331</v>
      </c>
      <c r="N765" s="43">
        <v>1</v>
      </c>
      <c r="O765" s="12">
        <v>2818</v>
      </c>
      <c r="P765" s="13">
        <v>0</v>
      </c>
      <c r="Q765" s="43">
        <v>0</v>
      </c>
      <c r="R765" s="43">
        <v>35</v>
      </c>
      <c r="S765" s="13">
        <v>0</v>
      </c>
      <c r="T765" s="42" t="s">
        <v>13</v>
      </c>
      <c r="U765" s="2">
        <v>600</v>
      </c>
      <c r="V765"/>
    </row>
    <row r="766" spans="1:22" s="69" customFormat="1" ht="13.35" customHeight="1" x14ac:dyDescent="0.25">
      <c r="A766" s="2">
        <v>2022</v>
      </c>
      <c r="B766" s="14" t="s">
        <v>618</v>
      </c>
      <c r="C766" s="2" t="s">
        <v>754</v>
      </c>
      <c r="D766" s="2" t="s">
        <v>617</v>
      </c>
      <c r="E766" s="2" t="s">
        <v>47</v>
      </c>
      <c r="F766" s="3" t="s">
        <v>48</v>
      </c>
      <c r="G766" s="9">
        <f>SUMIFS('Raw Data'!G$3:G$641,'Raw Data'!$B$3:$B$641,$B766,'Raw Data'!$D$3:$D$641,$E766)</f>
        <v>125000</v>
      </c>
      <c r="H766" s="9">
        <f>SUMIFS('Raw Data'!H$3:H$641,'Raw Data'!$B$3:$B$641,$B766,'Raw Data'!$D$3:$D$641,$E766)</f>
        <v>69603.289999999994</v>
      </c>
      <c r="I766" s="9">
        <f>SUMIFS('Raw Data'!I$3:I$641,'Raw Data'!$B$3:$B$641,$B766,'Raw Data'!$D$3:$D$641,$E766)</f>
        <v>427176.12</v>
      </c>
      <c r="J766" s="10">
        <f t="shared" si="44"/>
        <v>496779.41</v>
      </c>
      <c r="K766" s="11">
        <f t="shared" si="45"/>
        <v>-371779.41</v>
      </c>
      <c r="L766" s="10">
        <f t="shared" si="46"/>
        <v>72916.666666666657</v>
      </c>
      <c r="M766" s="11">
        <f t="shared" si="47"/>
        <v>-423862.74333333329</v>
      </c>
      <c r="N766" s="43">
        <v>1</v>
      </c>
      <c r="O766" s="12">
        <v>2818</v>
      </c>
      <c r="P766" s="13">
        <v>0</v>
      </c>
      <c r="Q766" s="43">
        <v>0</v>
      </c>
      <c r="R766" s="43">
        <v>35</v>
      </c>
      <c r="S766" s="13">
        <v>0</v>
      </c>
      <c r="T766" s="42" t="s">
        <v>47</v>
      </c>
      <c r="U766" s="2">
        <v>600</v>
      </c>
      <c r="V766"/>
    </row>
    <row r="767" spans="1:22" s="69" customFormat="1" ht="13.35" customHeight="1" x14ac:dyDescent="0.25">
      <c r="A767" s="2">
        <v>2022</v>
      </c>
      <c r="B767" s="44" t="s">
        <v>618</v>
      </c>
      <c r="C767" s="2" t="s">
        <v>754</v>
      </c>
      <c r="D767" s="44" t="s">
        <v>617</v>
      </c>
      <c r="E767" s="44" t="s">
        <v>809</v>
      </c>
      <c r="F767" s="44" t="s">
        <v>810</v>
      </c>
      <c r="G767" s="9">
        <f>SUMIFS('Raw Data'!G$3:G$641,'Raw Data'!$B$3:$B$641,$B767,'Raw Data'!$D$3:$D$641,$E767)</f>
        <v>0</v>
      </c>
      <c r="H767" s="9">
        <f>SUMIFS('Raw Data'!H$3:H$641,'Raw Data'!$B$3:$B$641,$B767,'Raw Data'!$D$3:$D$641,$E767)</f>
        <v>0</v>
      </c>
      <c r="I767" s="9">
        <f>SUMIFS('Raw Data'!I$3:I$641,'Raw Data'!$B$3:$B$641,$B767,'Raw Data'!$D$3:$D$641,$E767)</f>
        <v>0</v>
      </c>
      <c r="J767" s="10">
        <f t="shared" si="44"/>
        <v>0</v>
      </c>
      <c r="K767" s="11">
        <f t="shared" si="45"/>
        <v>0</v>
      </c>
      <c r="L767" s="10">
        <f t="shared" si="46"/>
        <v>0</v>
      </c>
      <c r="M767" s="11">
        <f t="shared" si="47"/>
        <v>0</v>
      </c>
      <c r="N767" s="46">
        <v>1</v>
      </c>
      <c r="O767" s="2">
        <v>2818</v>
      </c>
      <c r="P767" s="47">
        <v>0</v>
      </c>
      <c r="Q767" s="46">
        <v>0</v>
      </c>
      <c r="R767" s="46">
        <v>35</v>
      </c>
      <c r="S767" s="47">
        <v>0</v>
      </c>
      <c r="T767" s="44">
        <v>756</v>
      </c>
      <c r="U767" s="2">
        <v>700</v>
      </c>
      <c r="V767"/>
    </row>
    <row r="768" spans="1:22" s="69" customFormat="1" ht="13.35" customHeight="1" x14ac:dyDescent="0.25">
      <c r="A768" s="2">
        <v>2022</v>
      </c>
      <c r="B768" s="14" t="s">
        <v>618</v>
      </c>
      <c r="C768" s="2" t="s">
        <v>754</v>
      </c>
      <c r="D768" s="2" t="s">
        <v>617</v>
      </c>
      <c r="E768" s="2" t="s">
        <v>51</v>
      </c>
      <c r="F768" s="2" t="s">
        <v>757</v>
      </c>
      <c r="G768" s="9">
        <f>SUMIFS('Raw Data'!G$3:G$641,'Raw Data'!$B$3:$B$641,$B768,'Raw Data'!$D$3:$D$641,$E768)</f>
        <v>0</v>
      </c>
      <c r="H768" s="9">
        <f>SUMIFS('Raw Data'!H$3:H$641,'Raw Data'!$B$3:$B$641,$B768,'Raw Data'!$D$3:$D$641,$E768)</f>
        <v>0</v>
      </c>
      <c r="I768" s="9">
        <f>SUMIFS('Raw Data'!I$3:I$641,'Raw Data'!$B$3:$B$641,$B768,'Raw Data'!$D$3:$D$641,$E768)</f>
        <v>0</v>
      </c>
      <c r="J768" s="10">
        <f t="shared" si="44"/>
        <v>0</v>
      </c>
      <c r="K768" s="11">
        <f t="shared" si="45"/>
        <v>0</v>
      </c>
      <c r="L768" s="10">
        <f t="shared" si="46"/>
        <v>0</v>
      </c>
      <c r="M768" s="11">
        <f t="shared" si="47"/>
        <v>0</v>
      </c>
      <c r="N768" s="43">
        <v>1</v>
      </c>
      <c r="O768" s="12">
        <v>2818</v>
      </c>
      <c r="P768" s="13">
        <v>0</v>
      </c>
      <c r="Q768" s="43">
        <v>0</v>
      </c>
      <c r="R768" s="43">
        <v>35</v>
      </c>
      <c r="S768" s="13">
        <v>0</v>
      </c>
      <c r="T768" s="42" t="s">
        <v>51</v>
      </c>
      <c r="U768" s="2">
        <v>700</v>
      </c>
      <c r="V768"/>
    </row>
    <row r="769" spans="1:22" s="16" customFormat="1" ht="13.15" customHeight="1" x14ac:dyDescent="0.25">
      <c r="A769" s="2">
        <v>2022</v>
      </c>
      <c r="B769" s="14" t="s">
        <v>618</v>
      </c>
      <c r="C769" s="2" t="s">
        <v>754</v>
      </c>
      <c r="D769" s="2" t="s">
        <v>306</v>
      </c>
      <c r="E769" s="2">
        <v>762</v>
      </c>
      <c r="F769" s="2" t="s">
        <v>101</v>
      </c>
      <c r="G769" s="9">
        <f>SUMIFS('Raw Data'!G$3:G$641,'Raw Data'!$B$3:$B$641,$B769,'Raw Data'!$D$3:$D$641,$E769)</f>
        <v>5202</v>
      </c>
      <c r="H769" s="9">
        <f>SUMIFS('Raw Data'!H$3:H$641,'Raw Data'!$B$3:$B$641,$B769,'Raw Data'!$D$3:$D$641,$E769)</f>
        <v>1578.4</v>
      </c>
      <c r="I769" s="9">
        <f>SUMIFS('Raw Data'!I$3:I$641,'Raw Data'!$B$3:$B$641,$B769,'Raw Data'!$D$3:$D$641,$E769)</f>
        <v>0</v>
      </c>
      <c r="J769" s="10">
        <f t="shared" si="44"/>
        <v>1578.4</v>
      </c>
      <c r="K769" s="11">
        <f t="shared" si="45"/>
        <v>3623.6</v>
      </c>
      <c r="L769" s="10">
        <f t="shared" si="46"/>
        <v>3034.5</v>
      </c>
      <c r="M769" s="11">
        <f t="shared" si="47"/>
        <v>1456.1</v>
      </c>
      <c r="N769" s="43">
        <v>1</v>
      </c>
      <c r="O769" s="12">
        <v>2818</v>
      </c>
      <c r="P769" s="13">
        <v>0</v>
      </c>
      <c r="Q769" s="43">
        <v>0</v>
      </c>
      <c r="R769" s="43">
        <v>35</v>
      </c>
      <c r="S769" s="13">
        <v>0</v>
      </c>
      <c r="T769" s="42">
        <v>762</v>
      </c>
      <c r="U769" s="2">
        <v>700</v>
      </c>
      <c r="V769" s="6"/>
    </row>
    <row r="770" spans="1:22" s="69" customFormat="1" ht="13.35" customHeight="1" x14ac:dyDescent="0.25">
      <c r="A770" s="2">
        <v>2022</v>
      </c>
      <c r="B770" s="44" t="s">
        <v>618</v>
      </c>
      <c r="C770" s="44" t="s">
        <v>754</v>
      </c>
      <c r="D770" s="44" t="s">
        <v>617</v>
      </c>
      <c r="E770" s="44" t="s">
        <v>118</v>
      </c>
      <c r="F770" s="44" t="s">
        <v>119</v>
      </c>
      <c r="G770" s="9">
        <f>SUMIFS('Raw Data'!G$3:G$641,'Raw Data'!$B$3:$B$641,$B770,'Raw Data'!$D$3:$D$641,$E770)</f>
        <v>0</v>
      </c>
      <c r="H770" s="9">
        <f>SUMIFS('Raw Data'!H$3:H$641,'Raw Data'!$B$3:$B$641,$B770,'Raw Data'!$D$3:$D$641,$E770)</f>
        <v>0</v>
      </c>
      <c r="I770" s="9">
        <f>SUMIFS('Raw Data'!I$3:I$641,'Raw Data'!$B$3:$B$641,$B770,'Raw Data'!$D$3:$D$641,$E770)</f>
        <v>0</v>
      </c>
      <c r="J770" s="10">
        <f t="shared" si="44"/>
        <v>0</v>
      </c>
      <c r="K770" s="11">
        <f t="shared" si="45"/>
        <v>0</v>
      </c>
      <c r="L770" s="10">
        <f t="shared" si="46"/>
        <v>0</v>
      </c>
      <c r="M770" s="11">
        <f t="shared" si="47"/>
        <v>0</v>
      </c>
      <c r="N770" s="43">
        <v>1</v>
      </c>
      <c r="O770" s="12">
        <v>2818</v>
      </c>
      <c r="P770" s="13">
        <v>0</v>
      </c>
      <c r="Q770" s="43">
        <v>0</v>
      </c>
      <c r="R770" s="43">
        <v>35</v>
      </c>
      <c r="S770" s="13">
        <v>0</v>
      </c>
      <c r="T770" s="42">
        <v>766</v>
      </c>
      <c r="U770" s="2">
        <v>700</v>
      </c>
      <c r="V770" s="15"/>
    </row>
    <row r="771" spans="1:22" customFormat="1" ht="13.35" customHeight="1" x14ac:dyDescent="0.25">
      <c r="A771" s="2">
        <v>2022</v>
      </c>
      <c r="B771" s="14" t="s">
        <v>618</v>
      </c>
      <c r="C771" s="2" t="s">
        <v>754</v>
      </c>
      <c r="D771" s="2" t="s">
        <v>617</v>
      </c>
      <c r="E771" s="2" t="s">
        <v>53</v>
      </c>
      <c r="F771" s="2" t="s">
        <v>54</v>
      </c>
      <c r="G771" s="9">
        <f>SUMIFS('Raw Data'!G$3:G$641,'Raw Data'!$B$3:$B$641,$B771,'Raw Data'!$D$3:$D$641,$E771)</f>
        <v>832.32</v>
      </c>
      <c r="H771" s="9">
        <f>SUMIFS('Raw Data'!H$3:H$641,'Raw Data'!$B$3:$B$641,$B771,'Raw Data'!$D$3:$D$641,$E771)</f>
        <v>0</v>
      </c>
      <c r="I771" s="9">
        <f>SUMIFS('Raw Data'!I$3:I$641,'Raw Data'!$B$3:$B$641,$B771,'Raw Data'!$D$3:$D$641,$E771)</f>
        <v>0</v>
      </c>
      <c r="J771" s="10">
        <f t="shared" si="44"/>
        <v>0</v>
      </c>
      <c r="K771" s="11">
        <f t="shared" si="45"/>
        <v>832.32</v>
      </c>
      <c r="L771" s="10">
        <f t="shared" si="46"/>
        <v>485.52</v>
      </c>
      <c r="M771" s="11">
        <f t="shared" si="47"/>
        <v>485.52</v>
      </c>
      <c r="N771" s="43">
        <v>1</v>
      </c>
      <c r="O771" s="12">
        <v>2818</v>
      </c>
      <c r="P771" s="13">
        <v>0</v>
      </c>
      <c r="Q771" s="43">
        <v>0</v>
      </c>
      <c r="R771" s="43">
        <v>35</v>
      </c>
      <c r="S771" s="13">
        <v>0</v>
      </c>
      <c r="T771" s="42" t="s">
        <v>53</v>
      </c>
      <c r="U771" s="2">
        <v>800</v>
      </c>
      <c r="V771" s="6"/>
    </row>
    <row r="772" spans="1:22" customFormat="1" ht="13.35" customHeight="1" x14ac:dyDescent="0.25">
      <c r="A772" s="2">
        <v>2022</v>
      </c>
      <c r="B772" s="14" t="s">
        <v>623</v>
      </c>
      <c r="C772" s="2" t="s">
        <v>754</v>
      </c>
      <c r="D772" s="2" t="s">
        <v>617</v>
      </c>
      <c r="E772" s="2" t="s">
        <v>169</v>
      </c>
      <c r="F772" s="2" t="s">
        <v>170</v>
      </c>
      <c r="G772" s="9">
        <f>SUMIFS('Raw Data'!G$3:G$641,'Raw Data'!$B$3:$B$641,$B772,'Raw Data'!$D$3:$D$641,$E772)</f>
        <v>1050.5999999999999</v>
      </c>
      <c r="H772" s="9">
        <f>SUMIFS('Raw Data'!H$3:H$641,'Raw Data'!$B$3:$B$641,$B772,'Raw Data'!$D$3:$D$641,$E772)</f>
        <v>66.56</v>
      </c>
      <c r="I772" s="9">
        <f>SUMIFS('Raw Data'!I$3:I$641,'Raw Data'!$B$3:$B$641,$B772,'Raw Data'!$D$3:$D$641,$E772)</f>
        <v>0</v>
      </c>
      <c r="J772" s="10">
        <f t="shared" ref="J772:J835" si="48">+H772+I772</f>
        <v>66.56</v>
      </c>
      <c r="K772" s="11">
        <f t="shared" ref="K772:K835" si="49">+G772-J772</f>
        <v>984.04</v>
      </c>
      <c r="L772" s="10">
        <f t="shared" ref="L772:L835" si="50">+G772/12*$L$1</f>
        <v>612.85</v>
      </c>
      <c r="M772" s="11">
        <f t="shared" ref="M772:M835" si="51">+L772-J772</f>
        <v>546.29</v>
      </c>
      <c r="N772" s="43">
        <v>1</v>
      </c>
      <c r="O772" s="12">
        <v>2818</v>
      </c>
      <c r="P772" s="13">
        <v>0</v>
      </c>
      <c r="Q772" s="43">
        <v>0</v>
      </c>
      <c r="R772" s="43">
        <v>50</v>
      </c>
      <c r="S772" s="13">
        <v>0</v>
      </c>
      <c r="T772" s="42" t="s">
        <v>169</v>
      </c>
      <c r="U772" s="2">
        <v>500</v>
      </c>
      <c r="V772" s="6"/>
    </row>
    <row r="773" spans="1:22" customFormat="1" ht="13.35" customHeight="1" x14ac:dyDescent="0.25">
      <c r="A773" s="2">
        <v>2022</v>
      </c>
      <c r="B773" s="44" t="s">
        <v>1024</v>
      </c>
      <c r="C773" s="44" t="s">
        <v>754</v>
      </c>
      <c r="D773" s="44" t="s">
        <v>1025</v>
      </c>
      <c r="E773" s="44" t="s">
        <v>169</v>
      </c>
      <c r="F773" s="44" t="s">
        <v>170</v>
      </c>
      <c r="G773" s="9">
        <f>SUMIFS('Raw Data'!G$3:G$641,'Raw Data'!$B$3:$B$641,$B773,'Raw Data'!$D$3:$D$641,$E773)</f>
        <v>0</v>
      </c>
      <c r="H773" s="9">
        <f>SUMIFS('Raw Data'!H$3:H$641,'Raw Data'!$B$3:$B$641,$B773,'Raw Data'!$D$3:$D$641,$E773)</f>
        <v>33.28</v>
      </c>
      <c r="I773" s="9">
        <f>SUMIFS('Raw Data'!I$3:I$641,'Raw Data'!$B$3:$B$641,$B773,'Raw Data'!$D$3:$D$641,$E773)</f>
        <v>0</v>
      </c>
      <c r="J773" s="10">
        <f t="shared" si="48"/>
        <v>33.28</v>
      </c>
      <c r="K773" s="11">
        <f t="shared" si="49"/>
        <v>-33.28</v>
      </c>
      <c r="L773" s="10">
        <f t="shared" si="50"/>
        <v>0</v>
      </c>
      <c r="M773" s="11">
        <f t="shared" si="51"/>
        <v>-33.28</v>
      </c>
      <c r="N773" s="46">
        <v>1</v>
      </c>
      <c r="O773" s="2">
        <v>2818</v>
      </c>
      <c r="P773" s="47">
        <v>0</v>
      </c>
      <c r="Q773" s="46">
        <v>0</v>
      </c>
      <c r="R773" s="46">
        <v>51</v>
      </c>
      <c r="S773" s="47">
        <v>0</v>
      </c>
      <c r="T773" s="44">
        <v>530</v>
      </c>
      <c r="U773" s="44">
        <v>500</v>
      </c>
      <c r="V773" s="6"/>
    </row>
    <row r="774" spans="1:22" customFormat="1" ht="13.35" customHeight="1" x14ac:dyDescent="0.25">
      <c r="A774" s="2">
        <v>2022</v>
      </c>
      <c r="B774" s="14" t="s">
        <v>624</v>
      </c>
      <c r="C774" s="2" t="s">
        <v>754</v>
      </c>
      <c r="D774" s="2" t="s">
        <v>617</v>
      </c>
      <c r="E774" s="2" t="s">
        <v>169</v>
      </c>
      <c r="F774" s="2" t="s">
        <v>170</v>
      </c>
      <c r="G774" s="9">
        <f>SUMIFS('Raw Data'!G$3:G$641,'Raw Data'!$B$3:$B$641,$B774,'Raw Data'!$D$3:$D$641,$E774)</f>
        <v>6303.6</v>
      </c>
      <c r="H774" s="9">
        <f>SUMIFS('Raw Data'!H$3:H$641,'Raw Data'!$B$3:$B$641,$B774,'Raw Data'!$D$3:$D$641,$E774)</f>
        <v>876.84</v>
      </c>
      <c r="I774" s="9">
        <f>SUMIFS('Raw Data'!I$3:I$641,'Raw Data'!$B$3:$B$641,$B774,'Raw Data'!$D$3:$D$641,$E774)</f>
        <v>0</v>
      </c>
      <c r="J774" s="10">
        <f t="shared" si="48"/>
        <v>876.84</v>
      </c>
      <c r="K774" s="11">
        <f t="shared" si="49"/>
        <v>5426.76</v>
      </c>
      <c r="L774" s="10">
        <f t="shared" si="50"/>
        <v>3677.1000000000004</v>
      </c>
      <c r="M774" s="11">
        <f t="shared" si="51"/>
        <v>2800.26</v>
      </c>
      <c r="N774" s="43">
        <v>1</v>
      </c>
      <c r="O774" s="12">
        <v>2818</v>
      </c>
      <c r="P774" s="13">
        <v>0</v>
      </c>
      <c r="Q774" s="43">
        <v>11</v>
      </c>
      <c r="R774" s="43">
        <v>10</v>
      </c>
      <c r="S774" s="13">
        <v>0</v>
      </c>
      <c r="T774" s="42" t="s">
        <v>169</v>
      </c>
      <c r="U774" s="2">
        <v>500</v>
      </c>
      <c r="V774" s="6"/>
    </row>
    <row r="775" spans="1:22" customFormat="1" ht="13.35" customHeight="1" x14ac:dyDescent="0.25">
      <c r="A775" s="2">
        <v>2022</v>
      </c>
      <c r="B775" s="14" t="s">
        <v>625</v>
      </c>
      <c r="C775" s="2" t="s">
        <v>754</v>
      </c>
      <c r="D775" s="2" t="s">
        <v>617</v>
      </c>
      <c r="E775" s="2" t="s">
        <v>169</v>
      </c>
      <c r="F775" s="2" t="s">
        <v>170</v>
      </c>
      <c r="G775" s="9">
        <f>SUMIFS('Raw Data'!G$3:G$641,'Raw Data'!$B$3:$B$641,$B775,'Raw Data'!$D$3:$D$641,$E775)</f>
        <v>2163</v>
      </c>
      <c r="H775" s="9">
        <f>SUMIFS('Raw Data'!H$3:H$641,'Raw Data'!$B$3:$B$641,$B775,'Raw Data'!$D$3:$D$641,$E775)</f>
        <v>683.53</v>
      </c>
      <c r="I775" s="9">
        <f>SUMIFS('Raw Data'!I$3:I$641,'Raw Data'!$B$3:$B$641,$B775,'Raw Data'!$D$3:$D$641,$E775)</f>
        <v>0</v>
      </c>
      <c r="J775" s="10">
        <f t="shared" si="48"/>
        <v>683.53</v>
      </c>
      <c r="K775" s="11">
        <f t="shared" si="49"/>
        <v>1479.47</v>
      </c>
      <c r="L775" s="10">
        <f t="shared" si="50"/>
        <v>1261.75</v>
      </c>
      <c r="M775" s="11">
        <f t="shared" si="51"/>
        <v>578.22</v>
      </c>
      <c r="N775" s="43">
        <v>1</v>
      </c>
      <c r="O775" s="12">
        <v>2818</v>
      </c>
      <c r="P775" s="13">
        <v>0</v>
      </c>
      <c r="Q775" s="43">
        <v>11</v>
      </c>
      <c r="R775" s="43">
        <v>11</v>
      </c>
      <c r="S775" s="13">
        <v>0</v>
      </c>
      <c r="T775" s="42" t="s">
        <v>169</v>
      </c>
      <c r="U775" s="2">
        <v>500</v>
      </c>
      <c r="V775" s="6"/>
    </row>
    <row r="776" spans="1:22" customFormat="1" ht="13.35" customHeight="1" x14ac:dyDescent="0.25">
      <c r="A776" s="2">
        <v>2022</v>
      </c>
      <c r="B776" s="14" t="s">
        <v>626</v>
      </c>
      <c r="C776" s="2" t="s">
        <v>754</v>
      </c>
      <c r="D776" s="2" t="s">
        <v>617</v>
      </c>
      <c r="E776" s="2" t="s">
        <v>169</v>
      </c>
      <c r="F776" s="2" t="s">
        <v>170</v>
      </c>
      <c r="G776" s="9">
        <f>SUMIFS('Raw Data'!G$3:G$641,'Raw Data'!$B$3:$B$641,$B776,'Raw Data'!$D$3:$D$641,$E776)</f>
        <v>1826</v>
      </c>
      <c r="H776" s="9">
        <f>SUMIFS('Raw Data'!H$3:H$641,'Raw Data'!$B$3:$B$641,$B776,'Raw Data'!$D$3:$D$641,$E776)</f>
        <v>381.36</v>
      </c>
      <c r="I776" s="9">
        <f>SUMIFS('Raw Data'!I$3:I$641,'Raw Data'!$B$3:$B$641,$B776,'Raw Data'!$D$3:$D$641,$E776)</f>
        <v>0</v>
      </c>
      <c r="J776" s="10">
        <f t="shared" si="48"/>
        <v>381.36</v>
      </c>
      <c r="K776" s="11">
        <f t="shared" si="49"/>
        <v>1444.6399999999999</v>
      </c>
      <c r="L776" s="10">
        <f t="shared" si="50"/>
        <v>1065.1666666666665</v>
      </c>
      <c r="M776" s="11">
        <f t="shared" si="51"/>
        <v>683.8066666666665</v>
      </c>
      <c r="N776" s="43">
        <v>1</v>
      </c>
      <c r="O776" s="12">
        <v>2818</v>
      </c>
      <c r="P776" s="13">
        <v>0</v>
      </c>
      <c r="Q776" s="43">
        <v>11</v>
      </c>
      <c r="R776" s="43">
        <v>12</v>
      </c>
      <c r="S776" s="13">
        <v>0</v>
      </c>
      <c r="T776" s="42" t="s">
        <v>169</v>
      </c>
      <c r="U776" s="2">
        <v>500</v>
      </c>
      <c r="V776" s="6"/>
    </row>
    <row r="777" spans="1:22" customFormat="1" ht="13.35" customHeight="1" x14ac:dyDescent="0.25">
      <c r="A777" s="2">
        <v>2022</v>
      </c>
      <c r="B777" s="14" t="s">
        <v>627</v>
      </c>
      <c r="C777" s="2" t="s">
        <v>754</v>
      </c>
      <c r="D777" s="2" t="s">
        <v>617</v>
      </c>
      <c r="E777" s="2" t="s">
        <v>169</v>
      </c>
      <c r="F777" s="2" t="s">
        <v>170</v>
      </c>
      <c r="G777" s="9">
        <f>SUMIFS('Raw Data'!G$3:G$641,'Raw Data'!$B$3:$B$641,$B777,'Raw Data'!$D$3:$D$641,$E777)</f>
        <v>0</v>
      </c>
      <c r="H777" s="9">
        <f>SUMIFS('Raw Data'!H$3:H$641,'Raw Data'!$B$3:$B$641,$B777,'Raw Data'!$D$3:$D$641,$E777)</f>
        <v>0</v>
      </c>
      <c r="I777" s="9">
        <f>SUMIFS('Raw Data'!I$3:I$641,'Raw Data'!$B$3:$B$641,$B777,'Raw Data'!$D$3:$D$641,$E777)</f>
        <v>0</v>
      </c>
      <c r="J777" s="10">
        <f t="shared" si="48"/>
        <v>0</v>
      </c>
      <c r="K777" s="11">
        <f t="shared" si="49"/>
        <v>0</v>
      </c>
      <c r="L777" s="10">
        <f t="shared" si="50"/>
        <v>0</v>
      </c>
      <c r="M777" s="11">
        <f t="shared" si="51"/>
        <v>0</v>
      </c>
      <c r="N777" s="43">
        <v>1</v>
      </c>
      <c r="O777" s="12">
        <v>2818</v>
      </c>
      <c r="P777" s="13">
        <v>0</v>
      </c>
      <c r="Q777" s="43">
        <v>11</v>
      </c>
      <c r="R777" s="43">
        <v>23</v>
      </c>
      <c r="S777" s="13">
        <v>0</v>
      </c>
      <c r="T777" s="42" t="s">
        <v>169</v>
      </c>
      <c r="U777" s="2">
        <v>500</v>
      </c>
      <c r="V777" s="6"/>
    </row>
    <row r="778" spans="1:22" customFormat="1" ht="13.35" customHeight="1" x14ac:dyDescent="0.25">
      <c r="A778" s="2">
        <v>2022</v>
      </c>
      <c r="B778" s="14" t="s">
        <v>628</v>
      </c>
      <c r="C778" s="2" t="s">
        <v>754</v>
      </c>
      <c r="D778" s="2" t="s">
        <v>617</v>
      </c>
      <c r="E778" s="2" t="s">
        <v>169</v>
      </c>
      <c r="F778" s="2" t="s">
        <v>170</v>
      </c>
      <c r="G778" s="9">
        <f>SUMIFS('Raw Data'!G$3:G$641,'Raw Data'!$B$3:$B$641,$B778,'Raw Data'!$D$3:$D$641,$E778)</f>
        <v>2054.27</v>
      </c>
      <c r="H778" s="9">
        <f>SUMIFS('Raw Data'!H$3:H$641,'Raw Data'!$B$3:$B$641,$B778,'Raw Data'!$D$3:$D$641,$E778)</f>
        <v>957.91</v>
      </c>
      <c r="I778" s="9">
        <f>SUMIFS('Raw Data'!I$3:I$641,'Raw Data'!$B$3:$B$641,$B778,'Raw Data'!$D$3:$D$641,$E778)</f>
        <v>0</v>
      </c>
      <c r="J778" s="10">
        <f t="shared" si="48"/>
        <v>957.91</v>
      </c>
      <c r="K778" s="11">
        <f t="shared" si="49"/>
        <v>1096.3600000000001</v>
      </c>
      <c r="L778" s="10">
        <f t="shared" si="50"/>
        <v>1198.3241666666668</v>
      </c>
      <c r="M778" s="11">
        <f t="shared" si="51"/>
        <v>240.4141666666668</v>
      </c>
      <c r="N778" s="43">
        <v>1</v>
      </c>
      <c r="O778" s="12">
        <v>2818</v>
      </c>
      <c r="P778" s="13">
        <v>0</v>
      </c>
      <c r="Q778" s="43">
        <v>11</v>
      </c>
      <c r="R778" s="43">
        <v>26</v>
      </c>
      <c r="S778" s="13">
        <v>0</v>
      </c>
      <c r="T778" s="42" t="s">
        <v>169</v>
      </c>
      <c r="U778" s="2">
        <v>500</v>
      </c>
      <c r="V778" s="6"/>
    </row>
    <row r="779" spans="1:22" customFormat="1" ht="13.35" customHeight="1" x14ac:dyDescent="0.25">
      <c r="A779" s="2">
        <v>2022</v>
      </c>
      <c r="B779" s="14" t="s">
        <v>629</v>
      </c>
      <c r="C779" s="2" t="s">
        <v>754</v>
      </c>
      <c r="D779" s="2" t="s">
        <v>617</v>
      </c>
      <c r="E779" s="2" t="s">
        <v>169</v>
      </c>
      <c r="F779" s="2" t="s">
        <v>170</v>
      </c>
      <c r="G779" s="9">
        <f>SUMIFS('Raw Data'!G$3:G$641,'Raw Data'!$B$3:$B$641,$B779,'Raw Data'!$D$3:$D$641,$E779)</f>
        <v>0</v>
      </c>
      <c r="H779" s="9">
        <f>SUMIFS('Raw Data'!H$3:H$641,'Raw Data'!$B$3:$B$641,$B779,'Raw Data'!$D$3:$D$641,$E779)</f>
        <v>0</v>
      </c>
      <c r="I779" s="9">
        <f>SUMIFS('Raw Data'!I$3:I$641,'Raw Data'!$B$3:$B$641,$B779,'Raw Data'!$D$3:$D$641,$E779)</f>
        <v>0</v>
      </c>
      <c r="J779" s="10">
        <f t="shared" si="48"/>
        <v>0</v>
      </c>
      <c r="K779" s="11">
        <f t="shared" si="49"/>
        <v>0</v>
      </c>
      <c r="L779" s="10">
        <f t="shared" si="50"/>
        <v>0</v>
      </c>
      <c r="M779" s="11">
        <f t="shared" si="51"/>
        <v>0</v>
      </c>
      <c r="N779" s="43">
        <v>1</v>
      </c>
      <c r="O779" s="12">
        <v>2818</v>
      </c>
      <c r="P779" s="13">
        <v>0</v>
      </c>
      <c r="Q779" s="43">
        <v>11</v>
      </c>
      <c r="R779" s="43">
        <v>27</v>
      </c>
      <c r="S779" s="13">
        <v>0</v>
      </c>
      <c r="T779" s="42" t="s">
        <v>169</v>
      </c>
      <c r="U779" s="2">
        <v>500</v>
      </c>
      <c r="V779" s="6"/>
    </row>
    <row r="780" spans="1:22" customFormat="1" ht="13.35" customHeight="1" x14ac:dyDescent="0.25">
      <c r="A780" s="2">
        <v>2022</v>
      </c>
      <c r="B780" s="14" t="s">
        <v>630</v>
      </c>
      <c r="C780" s="2" t="s">
        <v>754</v>
      </c>
      <c r="D780" s="2" t="s">
        <v>617</v>
      </c>
      <c r="E780" s="2" t="s">
        <v>169</v>
      </c>
      <c r="F780" s="2" t="s">
        <v>170</v>
      </c>
      <c r="G780" s="9">
        <f>SUMIFS('Raw Data'!G$3:G$641,'Raw Data'!$B$3:$B$641,$B780,'Raw Data'!$D$3:$D$641,$E780)</f>
        <v>1973.97</v>
      </c>
      <c r="H780" s="9">
        <f>SUMIFS('Raw Data'!H$3:H$641,'Raw Data'!$B$3:$B$641,$B780,'Raw Data'!$D$3:$D$641,$E780)</f>
        <v>0</v>
      </c>
      <c r="I780" s="9">
        <f>SUMIFS('Raw Data'!I$3:I$641,'Raw Data'!$B$3:$B$641,$B780,'Raw Data'!$D$3:$D$641,$E780)</f>
        <v>0</v>
      </c>
      <c r="J780" s="10">
        <f t="shared" si="48"/>
        <v>0</v>
      </c>
      <c r="K780" s="11">
        <f t="shared" si="49"/>
        <v>1973.97</v>
      </c>
      <c r="L780" s="10">
        <f t="shared" si="50"/>
        <v>1151.4825000000001</v>
      </c>
      <c r="M780" s="11">
        <f t="shared" si="51"/>
        <v>1151.4825000000001</v>
      </c>
      <c r="N780" s="43">
        <v>1</v>
      </c>
      <c r="O780" s="12">
        <v>2818</v>
      </c>
      <c r="P780" s="13">
        <v>0</v>
      </c>
      <c r="Q780" s="43">
        <v>11</v>
      </c>
      <c r="R780" s="43">
        <v>29</v>
      </c>
      <c r="S780" s="13">
        <v>0</v>
      </c>
      <c r="T780" s="42" t="s">
        <v>169</v>
      </c>
      <c r="U780" s="2">
        <v>500</v>
      </c>
      <c r="V780" s="6"/>
    </row>
    <row r="781" spans="1:22" customFormat="1" ht="13.35" customHeight="1" x14ac:dyDescent="0.25">
      <c r="A781" s="2">
        <v>2022</v>
      </c>
      <c r="B781" s="14" t="s">
        <v>631</v>
      </c>
      <c r="C781" s="2" t="s">
        <v>754</v>
      </c>
      <c r="D781" s="2" t="s">
        <v>617</v>
      </c>
      <c r="E781" s="2" t="s">
        <v>169</v>
      </c>
      <c r="F781" s="2" t="s">
        <v>170</v>
      </c>
      <c r="G781" s="9">
        <f>SUMIFS('Raw Data'!G$3:G$641,'Raw Data'!$B$3:$B$641,$B781,'Raw Data'!$D$3:$D$641,$E781)</f>
        <v>5253</v>
      </c>
      <c r="H781" s="9">
        <f>SUMIFS('Raw Data'!H$3:H$641,'Raw Data'!$B$3:$B$641,$B781,'Raw Data'!$D$3:$D$641,$E781)</f>
        <v>990.83</v>
      </c>
      <c r="I781" s="9">
        <f>SUMIFS('Raw Data'!I$3:I$641,'Raw Data'!$B$3:$B$641,$B781,'Raw Data'!$D$3:$D$641,$E781)</f>
        <v>0</v>
      </c>
      <c r="J781" s="10">
        <f t="shared" si="48"/>
        <v>990.83</v>
      </c>
      <c r="K781" s="11">
        <f t="shared" si="49"/>
        <v>4262.17</v>
      </c>
      <c r="L781" s="10">
        <f t="shared" si="50"/>
        <v>3064.25</v>
      </c>
      <c r="M781" s="11">
        <f t="shared" si="51"/>
        <v>2073.42</v>
      </c>
      <c r="N781" s="43">
        <v>1</v>
      </c>
      <c r="O781" s="12">
        <v>2818</v>
      </c>
      <c r="P781" s="13">
        <v>0</v>
      </c>
      <c r="Q781" s="43">
        <v>11</v>
      </c>
      <c r="R781" s="43">
        <v>32</v>
      </c>
      <c r="S781" s="13">
        <v>0</v>
      </c>
      <c r="T781" s="42" t="s">
        <v>169</v>
      </c>
      <c r="U781" s="2">
        <v>500</v>
      </c>
      <c r="V781" s="6"/>
    </row>
    <row r="782" spans="1:22" ht="13.15" customHeight="1" x14ac:dyDescent="0.25">
      <c r="A782" s="2">
        <v>2022</v>
      </c>
      <c r="B782" s="14" t="s">
        <v>632</v>
      </c>
      <c r="C782" s="2" t="s">
        <v>754</v>
      </c>
      <c r="D782" s="2" t="s">
        <v>617</v>
      </c>
      <c r="E782" s="2" t="s">
        <v>169</v>
      </c>
      <c r="F782" s="2" t="s">
        <v>170</v>
      </c>
      <c r="G782" s="9">
        <f>SUMIFS('Raw Data'!G$3:G$641,'Raw Data'!$B$3:$B$641,$B782,'Raw Data'!$D$3:$D$641,$E782)</f>
        <v>3707.46</v>
      </c>
      <c r="H782" s="9">
        <f>SUMIFS('Raw Data'!H$3:H$641,'Raw Data'!$B$3:$B$641,$B782,'Raw Data'!$D$3:$D$641,$E782)</f>
        <v>0</v>
      </c>
      <c r="I782" s="9">
        <f>SUMIFS('Raw Data'!I$3:I$641,'Raw Data'!$B$3:$B$641,$B782,'Raw Data'!$D$3:$D$641,$E782)</f>
        <v>0</v>
      </c>
      <c r="J782" s="10">
        <f t="shared" si="48"/>
        <v>0</v>
      </c>
      <c r="K782" s="11">
        <f t="shared" si="49"/>
        <v>3707.46</v>
      </c>
      <c r="L782" s="10">
        <f t="shared" si="50"/>
        <v>2162.6849999999999</v>
      </c>
      <c r="M782" s="11">
        <f t="shared" si="51"/>
        <v>2162.6849999999999</v>
      </c>
      <c r="N782" s="43">
        <v>1</v>
      </c>
      <c r="O782" s="12">
        <v>2818</v>
      </c>
      <c r="P782" s="13">
        <v>0</v>
      </c>
      <c r="Q782" s="43">
        <v>11</v>
      </c>
      <c r="R782" s="43">
        <v>40</v>
      </c>
      <c r="S782" s="13">
        <v>0</v>
      </c>
      <c r="T782" s="42" t="s">
        <v>169</v>
      </c>
      <c r="U782" s="2">
        <v>500</v>
      </c>
    </row>
    <row r="783" spans="1:22" customFormat="1" ht="13.35" customHeight="1" x14ac:dyDescent="0.25">
      <c r="A783" s="2">
        <v>2022</v>
      </c>
      <c r="B783" s="14" t="s">
        <v>633</v>
      </c>
      <c r="C783" s="2" t="s">
        <v>754</v>
      </c>
      <c r="D783" s="2" t="s">
        <v>617</v>
      </c>
      <c r="E783" s="2" t="s">
        <v>169</v>
      </c>
      <c r="F783" s="2" t="s">
        <v>170</v>
      </c>
      <c r="G783" s="9">
        <f>SUMIFS('Raw Data'!G$3:G$641,'Raw Data'!$B$3:$B$641,$B783,'Raw Data'!$D$3:$D$641,$E783)</f>
        <v>5673.24</v>
      </c>
      <c r="H783" s="9">
        <f>SUMIFS('Raw Data'!H$3:H$641,'Raw Data'!$B$3:$B$641,$B783,'Raw Data'!$D$3:$D$641,$E783)</f>
        <v>1594.37</v>
      </c>
      <c r="I783" s="9">
        <f>SUMIFS('Raw Data'!I$3:I$641,'Raw Data'!$B$3:$B$641,$B783,'Raw Data'!$D$3:$D$641,$E783)</f>
        <v>0</v>
      </c>
      <c r="J783" s="10">
        <f t="shared" si="48"/>
        <v>1594.37</v>
      </c>
      <c r="K783" s="11">
        <f t="shared" si="49"/>
        <v>4078.87</v>
      </c>
      <c r="L783" s="10">
        <f t="shared" si="50"/>
        <v>3309.39</v>
      </c>
      <c r="M783" s="11">
        <f t="shared" si="51"/>
        <v>1715.02</v>
      </c>
      <c r="N783" s="43">
        <v>1</v>
      </c>
      <c r="O783" s="12">
        <v>2818</v>
      </c>
      <c r="P783" s="13">
        <v>0</v>
      </c>
      <c r="Q783" s="43">
        <v>21</v>
      </c>
      <c r="R783" s="43">
        <v>1</v>
      </c>
      <c r="S783" s="13">
        <v>0</v>
      </c>
      <c r="T783" s="42" t="s">
        <v>169</v>
      </c>
      <c r="U783" s="2">
        <v>500</v>
      </c>
      <c r="V783" s="6"/>
    </row>
    <row r="784" spans="1:22" s="15" customFormat="1" ht="13.15" customHeight="1" x14ac:dyDescent="0.25">
      <c r="A784" s="2">
        <v>2022</v>
      </c>
      <c r="B784" s="14" t="s">
        <v>634</v>
      </c>
      <c r="C784" s="2" t="s">
        <v>754</v>
      </c>
      <c r="D784" s="2" t="s">
        <v>617</v>
      </c>
      <c r="E784" s="2" t="s">
        <v>31</v>
      </c>
      <c r="F784" s="2" t="s">
        <v>32</v>
      </c>
      <c r="G784" s="9">
        <f>SUMIFS('Raw Data'!G$3:G$641,'Raw Data'!$B$3:$B$641,$B784,'Raw Data'!$D$3:$D$641,$E784)</f>
        <v>0</v>
      </c>
      <c r="H784" s="9">
        <f>SUMIFS('Raw Data'!H$3:H$641,'Raw Data'!$B$3:$B$641,$B784,'Raw Data'!$D$3:$D$641,$E784)</f>
        <v>0</v>
      </c>
      <c r="I784" s="9">
        <f>SUMIFS('Raw Data'!I$3:I$641,'Raw Data'!$B$3:$B$641,$B784,'Raw Data'!$D$3:$D$641,$E784)</f>
        <v>0</v>
      </c>
      <c r="J784" s="10">
        <f t="shared" si="48"/>
        <v>0</v>
      </c>
      <c r="K784" s="11">
        <f t="shared" si="49"/>
        <v>0</v>
      </c>
      <c r="L784" s="10">
        <f t="shared" si="50"/>
        <v>0</v>
      </c>
      <c r="M784" s="11">
        <f t="shared" si="51"/>
        <v>0</v>
      </c>
      <c r="N784" s="43">
        <v>1</v>
      </c>
      <c r="O784" s="12">
        <v>2818</v>
      </c>
      <c r="P784" s="13">
        <v>0</v>
      </c>
      <c r="Q784" s="43">
        <v>21</v>
      </c>
      <c r="R784" s="43">
        <v>2</v>
      </c>
      <c r="S784" s="13">
        <v>0</v>
      </c>
      <c r="T784" s="42" t="s">
        <v>31</v>
      </c>
      <c r="U784" s="2">
        <v>300</v>
      </c>
      <c r="V784" s="6"/>
    </row>
    <row r="785" spans="1:25" ht="13.15" customHeight="1" x14ac:dyDescent="0.25">
      <c r="A785" s="2">
        <v>2022</v>
      </c>
      <c r="B785" s="14" t="s">
        <v>634</v>
      </c>
      <c r="C785" s="2" t="s">
        <v>754</v>
      </c>
      <c r="D785" s="2" t="s">
        <v>617</v>
      </c>
      <c r="E785" s="2" t="s">
        <v>169</v>
      </c>
      <c r="F785" s="2" t="s">
        <v>170</v>
      </c>
      <c r="G785" s="9">
        <f>SUMIFS('Raw Data'!G$3:G$641,'Raw Data'!$B$3:$B$641,$B785,'Raw Data'!$D$3:$D$641,$E785)</f>
        <v>6723.84</v>
      </c>
      <c r="H785" s="9">
        <f>SUMIFS('Raw Data'!H$3:H$641,'Raw Data'!$B$3:$B$641,$B785,'Raw Data'!$D$3:$D$641,$E785)</f>
        <v>1981.68</v>
      </c>
      <c r="I785" s="9">
        <f>SUMIFS('Raw Data'!I$3:I$641,'Raw Data'!$B$3:$B$641,$B785,'Raw Data'!$D$3:$D$641,$E785)</f>
        <v>0</v>
      </c>
      <c r="J785" s="10">
        <f t="shared" si="48"/>
        <v>1981.68</v>
      </c>
      <c r="K785" s="11">
        <f t="shared" si="49"/>
        <v>4742.16</v>
      </c>
      <c r="L785" s="10">
        <f t="shared" si="50"/>
        <v>3922.2400000000002</v>
      </c>
      <c r="M785" s="11">
        <f t="shared" si="51"/>
        <v>1940.5600000000002</v>
      </c>
      <c r="N785" s="43">
        <v>1</v>
      </c>
      <c r="O785" s="12">
        <v>2818</v>
      </c>
      <c r="P785" s="13">
        <v>0</v>
      </c>
      <c r="Q785" s="43">
        <v>21</v>
      </c>
      <c r="R785" s="43">
        <v>2</v>
      </c>
      <c r="S785" s="13">
        <v>0</v>
      </c>
      <c r="T785" s="42" t="s">
        <v>169</v>
      </c>
      <c r="U785" s="2">
        <v>500</v>
      </c>
      <c r="V785"/>
    </row>
    <row r="786" spans="1:25" customFormat="1" ht="13.35" customHeight="1" x14ac:dyDescent="0.25">
      <c r="A786" s="2">
        <v>2022</v>
      </c>
      <c r="B786" s="14" t="s">
        <v>635</v>
      </c>
      <c r="C786" s="2" t="s">
        <v>754</v>
      </c>
      <c r="D786" s="2" t="s">
        <v>617</v>
      </c>
      <c r="E786" s="2" t="s">
        <v>169</v>
      </c>
      <c r="F786" s="2" t="s">
        <v>170</v>
      </c>
      <c r="G786" s="9">
        <f>SUMIFS('Raw Data'!G$3:G$641,'Raw Data'!$B$3:$B$641,$B786,'Raw Data'!$D$3:$D$641,$E786)</f>
        <v>6933.96</v>
      </c>
      <c r="H786" s="9">
        <f>SUMIFS('Raw Data'!H$3:H$641,'Raw Data'!$B$3:$B$641,$B786,'Raw Data'!$D$3:$D$641,$E786)</f>
        <v>3251.18</v>
      </c>
      <c r="I786" s="9">
        <f>SUMIFS('Raw Data'!I$3:I$641,'Raw Data'!$B$3:$B$641,$B786,'Raw Data'!$D$3:$D$641,$E786)</f>
        <v>0</v>
      </c>
      <c r="J786" s="10">
        <f t="shared" si="48"/>
        <v>3251.18</v>
      </c>
      <c r="K786" s="11">
        <f t="shared" si="49"/>
        <v>3682.78</v>
      </c>
      <c r="L786" s="10">
        <f t="shared" si="50"/>
        <v>4044.8100000000004</v>
      </c>
      <c r="M786" s="11">
        <f t="shared" si="51"/>
        <v>793.63000000000056</v>
      </c>
      <c r="N786" s="43">
        <v>1</v>
      </c>
      <c r="O786" s="12">
        <v>2818</v>
      </c>
      <c r="P786" s="13">
        <v>0</v>
      </c>
      <c r="Q786" s="43">
        <v>21</v>
      </c>
      <c r="R786" s="43">
        <v>4</v>
      </c>
      <c r="S786" s="13">
        <v>0</v>
      </c>
      <c r="T786" s="42" t="s">
        <v>169</v>
      </c>
      <c r="U786" s="2">
        <v>500</v>
      </c>
      <c r="V786" s="6"/>
    </row>
    <row r="787" spans="1:25" customFormat="1" ht="13.35" customHeight="1" x14ac:dyDescent="0.25">
      <c r="A787" s="2">
        <v>2022</v>
      </c>
      <c r="B787" s="14" t="s">
        <v>636</v>
      </c>
      <c r="C787" s="2" t="s">
        <v>754</v>
      </c>
      <c r="D787" s="2" t="s">
        <v>617</v>
      </c>
      <c r="E787" s="2" t="s">
        <v>169</v>
      </c>
      <c r="F787" s="2" t="s">
        <v>170</v>
      </c>
      <c r="G787" s="9">
        <f>SUMIFS('Raw Data'!G$3:G$641,'Raw Data'!$B$3:$B$641,$B787,'Raw Data'!$D$3:$D$641,$E787)</f>
        <v>5778.3</v>
      </c>
      <c r="H787" s="9">
        <f>SUMIFS('Raw Data'!H$3:H$641,'Raw Data'!$B$3:$B$641,$B787,'Raw Data'!$D$3:$D$641,$E787)</f>
        <v>951.3</v>
      </c>
      <c r="I787" s="9">
        <f>SUMIFS('Raw Data'!I$3:I$641,'Raw Data'!$B$3:$B$641,$B787,'Raw Data'!$D$3:$D$641,$E787)</f>
        <v>0</v>
      </c>
      <c r="J787" s="10">
        <f t="shared" si="48"/>
        <v>951.3</v>
      </c>
      <c r="K787" s="11">
        <f t="shared" si="49"/>
        <v>4827</v>
      </c>
      <c r="L787" s="10">
        <f t="shared" si="50"/>
        <v>3370.6750000000002</v>
      </c>
      <c r="M787" s="11">
        <f t="shared" si="51"/>
        <v>2419.375</v>
      </c>
      <c r="N787" s="43">
        <v>1</v>
      </c>
      <c r="O787" s="12">
        <v>2818</v>
      </c>
      <c r="P787" s="13">
        <v>0</v>
      </c>
      <c r="Q787" s="43">
        <v>21</v>
      </c>
      <c r="R787" s="43">
        <v>5</v>
      </c>
      <c r="S787" s="13">
        <v>0</v>
      </c>
      <c r="T787" s="42" t="s">
        <v>169</v>
      </c>
      <c r="U787" s="2">
        <v>500</v>
      </c>
      <c r="V787" s="6"/>
    </row>
    <row r="788" spans="1:25" ht="13.15" customHeight="1" x14ac:dyDescent="0.25">
      <c r="A788" s="2">
        <v>2022</v>
      </c>
      <c r="B788" s="14" t="s">
        <v>637</v>
      </c>
      <c r="C788" s="2" t="s">
        <v>754</v>
      </c>
      <c r="D788" s="2" t="s">
        <v>617</v>
      </c>
      <c r="E788" s="2" t="s">
        <v>169</v>
      </c>
      <c r="F788" s="2" t="s">
        <v>170</v>
      </c>
      <c r="G788" s="9">
        <f>SUMIFS('Raw Data'!G$3:G$641,'Raw Data'!$B$3:$B$641,$B788,'Raw Data'!$D$3:$D$641,$E788)</f>
        <v>7774.44</v>
      </c>
      <c r="H788" s="9">
        <f>SUMIFS('Raw Data'!H$3:H$641,'Raw Data'!$B$3:$B$641,$B788,'Raw Data'!$D$3:$D$641,$E788)</f>
        <v>670.39</v>
      </c>
      <c r="I788" s="9">
        <f>SUMIFS('Raw Data'!I$3:I$641,'Raw Data'!$B$3:$B$641,$B788,'Raw Data'!$D$3:$D$641,$E788)</f>
        <v>0</v>
      </c>
      <c r="J788" s="10">
        <f t="shared" si="48"/>
        <v>670.39</v>
      </c>
      <c r="K788" s="11">
        <f t="shared" si="49"/>
        <v>7104.0499999999993</v>
      </c>
      <c r="L788" s="10">
        <f t="shared" si="50"/>
        <v>4535.09</v>
      </c>
      <c r="M788" s="11">
        <f t="shared" si="51"/>
        <v>3864.7000000000003</v>
      </c>
      <c r="N788" s="43">
        <v>1</v>
      </c>
      <c r="O788" s="12">
        <v>2818</v>
      </c>
      <c r="P788" s="13">
        <v>0</v>
      </c>
      <c r="Q788" s="43">
        <v>21</v>
      </c>
      <c r="R788" s="43">
        <v>6</v>
      </c>
      <c r="S788" s="13">
        <v>0</v>
      </c>
      <c r="T788" s="42" t="s">
        <v>169</v>
      </c>
      <c r="U788" s="2">
        <v>500</v>
      </c>
    </row>
    <row r="789" spans="1:25" ht="13.15" customHeight="1" x14ac:dyDescent="0.25">
      <c r="A789" s="2">
        <v>2022</v>
      </c>
      <c r="B789" s="14" t="s">
        <v>638</v>
      </c>
      <c r="C789" s="2" t="s">
        <v>754</v>
      </c>
      <c r="D789" s="2" t="s">
        <v>617</v>
      </c>
      <c r="E789" s="2" t="s">
        <v>169</v>
      </c>
      <c r="F789" s="2" t="s">
        <v>170</v>
      </c>
      <c r="G789" s="9">
        <f>SUMIFS('Raw Data'!G$3:G$641,'Raw Data'!$B$3:$B$641,$B789,'Raw Data'!$D$3:$D$641,$E789)</f>
        <v>4839.1000000000004</v>
      </c>
      <c r="H789" s="9">
        <f>SUMIFS('Raw Data'!H$3:H$641,'Raw Data'!$B$3:$B$641,$B789,'Raw Data'!$D$3:$D$641,$E789)</f>
        <v>640.85</v>
      </c>
      <c r="I789" s="9">
        <f>SUMIFS('Raw Data'!I$3:I$641,'Raw Data'!$B$3:$B$641,$B789,'Raw Data'!$D$3:$D$641,$E789)</f>
        <v>0</v>
      </c>
      <c r="J789" s="10">
        <f t="shared" si="48"/>
        <v>640.85</v>
      </c>
      <c r="K789" s="11">
        <f t="shared" si="49"/>
        <v>4198.25</v>
      </c>
      <c r="L789" s="10">
        <f t="shared" si="50"/>
        <v>2822.8083333333338</v>
      </c>
      <c r="M789" s="11">
        <f t="shared" si="51"/>
        <v>2181.9583333333339</v>
      </c>
      <c r="N789" s="43">
        <v>1</v>
      </c>
      <c r="O789" s="12">
        <v>2818</v>
      </c>
      <c r="P789" s="13">
        <v>0</v>
      </c>
      <c r="Q789" s="43">
        <v>24</v>
      </c>
      <c r="R789" s="43">
        <v>7</v>
      </c>
      <c r="S789" s="13">
        <v>0</v>
      </c>
      <c r="T789" s="42" t="s">
        <v>169</v>
      </c>
      <c r="U789" s="2">
        <v>500</v>
      </c>
      <c r="V789" s="15"/>
    </row>
    <row r="790" spans="1:25" customFormat="1" ht="13.35" customHeight="1" x14ac:dyDescent="0.25">
      <c r="A790" s="2">
        <v>2022</v>
      </c>
      <c r="B790" s="42" t="s">
        <v>1028</v>
      </c>
      <c r="C790" s="2" t="s">
        <v>754</v>
      </c>
      <c r="D790" s="42" t="s">
        <v>1029</v>
      </c>
      <c r="E790" s="42" t="s">
        <v>51</v>
      </c>
      <c r="F790" s="42" t="s">
        <v>52</v>
      </c>
      <c r="G790" s="9">
        <f>SUMIFS('Raw Data'!G$3:G$641,'Raw Data'!$B$3:$B$641,$B790,'Raw Data'!$D$3:$D$641,$E790)</f>
        <v>0</v>
      </c>
      <c r="H790" s="9">
        <f>SUMIFS('Raw Data'!H$3:H$641,'Raw Data'!$B$3:$B$641,$B790,'Raw Data'!$D$3:$D$641,$E790)</f>
        <v>0</v>
      </c>
      <c r="I790" s="9">
        <f>SUMIFS('Raw Data'!I$3:I$641,'Raw Data'!$B$3:$B$641,$B790,'Raw Data'!$D$3:$D$641,$E790)</f>
        <v>7599</v>
      </c>
      <c r="J790" s="10">
        <f t="shared" si="48"/>
        <v>7599</v>
      </c>
      <c r="K790" s="11">
        <f t="shared" si="49"/>
        <v>-7599</v>
      </c>
      <c r="L790" s="10">
        <f t="shared" si="50"/>
        <v>0</v>
      </c>
      <c r="M790" s="11">
        <f t="shared" si="51"/>
        <v>-7599</v>
      </c>
      <c r="N790" s="43">
        <v>1</v>
      </c>
      <c r="O790" s="12">
        <v>2818</v>
      </c>
      <c r="P790" s="13">
        <v>994</v>
      </c>
      <c r="Q790" s="43">
        <v>0</v>
      </c>
      <c r="R790" s="43">
        <v>35</v>
      </c>
      <c r="S790" s="13">
        <v>72</v>
      </c>
      <c r="T790" s="44">
        <v>758</v>
      </c>
      <c r="U790" s="2">
        <v>700</v>
      </c>
      <c r="V790" s="6"/>
      <c r="W790" s="6"/>
      <c r="X790" s="6"/>
      <c r="Y790" s="6"/>
    </row>
    <row r="791" spans="1:25" ht="13.15" customHeight="1" x14ac:dyDescent="0.25">
      <c r="A791" s="2">
        <v>2022</v>
      </c>
      <c r="B791" s="14" t="s">
        <v>639</v>
      </c>
      <c r="C791" s="2" t="s">
        <v>754</v>
      </c>
      <c r="D791" s="2" t="s">
        <v>640</v>
      </c>
      <c r="E791" s="2" t="s">
        <v>72</v>
      </c>
      <c r="F791" s="2" t="s">
        <v>73</v>
      </c>
      <c r="G791" s="9">
        <f>SUMIFS('Raw Data'!G$3:G$641,'Raw Data'!$B$3:$B$641,$B791,'Raw Data'!$D$3:$D$641,$E791)</f>
        <v>7282.8</v>
      </c>
      <c r="H791" s="9">
        <f>SUMIFS('Raw Data'!H$3:H$641,'Raw Data'!$B$3:$B$641,$B791,'Raw Data'!$D$3:$D$641,$E791)</f>
        <v>13498.36</v>
      </c>
      <c r="I791" s="9">
        <f>SUMIFS('Raw Data'!I$3:I$641,'Raw Data'!$B$3:$B$641,$B791,'Raw Data'!$D$3:$D$641,$E791)</f>
        <v>0</v>
      </c>
      <c r="J791" s="10">
        <f t="shared" si="48"/>
        <v>13498.36</v>
      </c>
      <c r="K791" s="11">
        <f t="shared" si="49"/>
        <v>-6215.56</v>
      </c>
      <c r="L791" s="10">
        <f t="shared" si="50"/>
        <v>4248.3</v>
      </c>
      <c r="M791" s="11">
        <f t="shared" si="51"/>
        <v>-9250.0600000000013</v>
      </c>
      <c r="N791" s="43">
        <v>1</v>
      </c>
      <c r="O791" s="12">
        <v>2831</v>
      </c>
      <c r="P791" s="13">
        <v>0</v>
      </c>
      <c r="Q791" s="43">
        <v>0</v>
      </c>
      <c r="R791" s="43">
        <v>35</v>
      </c>
      <c r="S791" s="13">
        <v>0</v>
      </c>
      <c r="T791" s="42" t="s">
        <v>72</v>
      </c>
      <c r="U791" s="2">
        <v>500</v>
      </c>
      <c r="V791"/>
    </row>
    <row r="792" spans="1:25" ht="13.15" customHeight="1" x14ac:dyDescent="0.25">
      <c r="A792" s="2">
        <v>2022</v>
      </c>
      <c r="B792" s="14" t="s">
        <v>639</v>
      </c>
      <c r="C792" s="2" t="s">
        <v>754</v>
      </c>
      <c r="D792" s="2" t="s">
        <v>640</v>
      </c>
      <c r="E792" s="2" t="s">
        <v>19</v>
      </c>
      <c r="F792" s="2" t="s">
        <v>752</v>
      </c>
      <c r="G792" s="9">
        <f>SUMIFS('Raw Data'!G$3:G$641,'Raw Data'!$B$3:$B$641,$B792,'Raw Data'!$D$3:$D$641,$E792)</f>
        <v>1050.5999999999999</v>
      </c>
      <c r="H792" s="9">
        <f>SUMIFS('Raw Data'!H$3:H$641,'Raw Data'!$B$3:$B$641,$B792,'Raw Data'!$D$3:$D$641,$E792)</f>
        <v>33.32</v>
      </c>
      <c r="I792" s="9">
        <f>SUMIFS('Raw Data'!I$3:I$641,'Raw Data'!$B$3:$B$641,$B792,'Raw Data'!$D$3:$D$641,$E792)</f>
        <v>0</v>
      </c>
      <c r="J792" s="10">
        <f t="shared" si="48"/>
        <v>33.32</v>
      </c>
      <c r="K792" s="11">
        <f t="shared" si="49"/>
        <v>1017.2799999999999</v>
      </c>
      <c r="L792" s="10">
        <f t="shared" si="50"/>
        <v>612.85</v>
      </c>
      <c r="M792" s="11">
        <f t="shared" si="51"/>
        <v>579.53</v>
      </c>
      <c r="N792" s="43">
        <v>1</v>
      </c>
      <c r="O792" s="12">
        <v>2831</v>
      </c>
      <c r="P792" s="13">
        <v>0</v>
      </c>
      <c r="Q792" s="43">
        <v>0</v>
      </c>
      <c r="R792" s="43">
        <v>35</v>
      </c>
      <c r="S792" s="13">
        <v>0</v>
      </c>
      <c r="T792" s="42" t="s">
        <v>19</v>
      </c>
      <c r="U792" s="2">
        <v>500</v>
      </c>
      <c r="V792"/>
    </row>
    <row r="793" spans="1:25" customFormat="1" ht="13.35" customHeight="1" x14ac:dyDescent="0.25">
      <c r="A793" s="2">
        <v>2022</v>
      </c>
      <c r="B793" s="14" t="s">
        <v>639</v>
      </c>
      <c r="C793" s="2" t="s">
        <v>754</v>
      </c>
      <c r="D793" s="2" t="s">
        <v>640</v>
      </c>
      <c r="E793" s="2" t="s">
        <v>13</v>
      </c>
      <c r="F793" s="2" t="s">
        <v>14</v>
      </c>
      <c r="G793" s="9">
        <f>SUMIFS('Raw Data'!G$3:G$641,'Raw Data'!$B$3:$B$641,$B793,'Raw Data'!$D$3:$D$641,$E793)</f>
        <v>6242.4</v>
      </c>
      <c r="H793" s="9">
        <f>SUMIFS('Raw Data'!H$3:H$641,'Raw Data'!$B$3:$B$641,$B793,'Raw Data'!$D$3:$D$641,$E793)</f>
        <v>800.88</v>
      </c>
      <c r="I793" s="9">
        <f>SUMIFS('Raw Data'!I$3:I$641,'Raw Data'!$B$3:$B$641,$B793,'Raw Data'!$D$3:$D$641,$E793)</f>
        <v>283.97000000000003</v>
      </c>
      <c r="J793" s="10">
        <f t="shared" si="48"/>
        <v>1084.8499999999999</v>
      </c>
      <c r="K793" s="11">
        <f t="shared" si="49"/>
        <v>5157.5499999999993</v>
      </c>
      <c r="L793" s="10">
        <f t="shared" si="50"/>
        <v>3641.3999999999996</v>
      </c>
      <c r="M793" s="11">
        <f t="shared" si="51"/>
        <v>2556.5499999999997</v>
      </c>
      <c r="N793" s="43">
        <v>1</v>
      </c>
      <c r="O793" s="12">
        <v>2831</v>
      </c>
      <c r="P793" s="13">
        <v>0</v>
      </c>
      <c r="Q793" s="43">
        <v>0</v>
      </c>
      <c r="R793" s="43">
        <v>35</v>
      </c>
      <c r="S793" s="13">
        <v>0</v>
      </c>
      <c r="T793" s="42" t="s">
        <v>13</v>
      </c>
      <c r="U793" s="2">
        <v>600</v>
      </c>
    </row>
    <row r="794" spans="1:25" ht="13.15" customHeight="1" x14ac:dyDescent="0.25">
      <c r="A794" s="2">
        <v>2022</v>
      </c>
      <c r="B794" s="14" t="s">
        <v>639</v>
      </c>
      <c r="C794" s="2" t="s">
        <v>754</v>
      </c>
      <c r="D794" s="2" t="s">
        <v>640</v>
      </c>
      <c r="E794" s="2" t="s">
        <v>53</v>
      </c>
      <c r="F794" s="2" t="s">
        <v>54</v>
      </c>
      <c r="G794" s="9">
        <f>SUMIFS('Raw Data'!G$3:G$641,'Raw Data'!$B$3:$B$641,$B794,'Raw Data'!$D$3:$D$641,$E794)</f>
        <v>0</v>
      </c>
      <c r="H794" s="9">
        <f>SUMIFS('Raw Data'!H$3:H$641,'Raw Data'!$B$3:$B$641,$B794,'Raw Data'!$D$3:$D$641,$E794)</f>
        <v>6444</v>
      </c>
      <c r="I794" s="9">
        <f>SUMIFS('Raw Data'!I$3:I$641,'Raw Data'!$B$3:$B$641,$B794,'Raw Data'!$D$3:$D$641,$E794)</f>
        <v>0</v>
      </c>
      <c r="J794" s="10">
        <f t="shared" si="48"/>
        <v>6444</v>
      </c>
      <c r="K794" s="11">
        <f t="shared" si="49"/>
        <v>-6444</v>
      </c>
      <c r="L794" s="10">
        <f t="shared" si="50"/>
        <v>0</v>
      </c>
      <c r="M794" s="11">
        <f t="shared" si="51"/>
        <v>-6444</v>
      </c>
      <c r="N794" s="43">
        <v>1</v>
      </c>
      <c r="O794" s="12">
        <v>2831</v>
      </c>
      <c r="P794" s="13">
        <v>0</v>
      </c>
      <c r="Q794" s="43">
        <v>0</v>
      </c>
      <c r="R794" s="43">
        <v>35</v>
      </c>
      <c r="S794" s="13">
        <v>0</v>
      </c>
      <c r="T794" s="42" t="s">
        <v>53</v>
      </c>
      <c r="U794" s="2">
        <v>800</v>
      </c>
      <c r="V794"/>
    </row>
    <row r="795" spans="1:25" ht="13.15" customHeight="1" x14ac:dyDescent="0.25">
      <c r="A795" s="2">
        <v>2022</v>
      </c>
      <c r="B795" s="44" t="s">
        <v>649</v>
      </c>
      <c r="C795" s="44" t="s">
        <v>754</v>
      </c>
      <c r="D795" s="44" t="s">
        <v>650</v>
      </c>
      <c r="E795" s="44" t="s">
        <v>19</v>
      </c>
      <c r="F795" s="44" t="s">
        <v>20</v>
      </c>
      <c r="G795" s="9">
        <f>SUMIFS('Raw Data'!G$3:G$641,'Raw Data'!$B$3:$B$641,$B795,'Raw Data'!$D$3:$D$641,$E795)</f>
        <v>0</v>
      </c>
      <c r="H795" s="9">
        <f>SUMIFS('Raw Data'!H$3:H$641,'Raw Data'!$B$3:$B$641,$B795,'Raw Data'!$D$3:$D$641,$E795)</f>
        <v>0</v>
      </c>
      <c r="I795" s="9">
        <f>SUMIFS('Raw Data'!I$3:I$641,'Raw Data'!$B$3:$B$641,$B795,'Raw Data'!$D$3:$D$641,$E795)</f>
        <v>0</v>
      </c>
      <c r="J795" s="10">
        <f t="shared" si="48"/>
        <v>0</v>
      </c>
      <c r="K795" s="11">
        <f t="shared" si="49"/>
        <v>0</v>
      </c>
      <c r="L795" s="10">
        <f t="shared" si="50"/>
        <v>0</v>
      </c>
      <c r="M795" s="11">
        <f t="shared" si="51"/>
        <v>0</v>
      </c>
      <c r="N795" s="43">
        <v>1</v>
      </c>
      <c r="O795" s="12">
        <v>2834</v>
      </c>
      <c r="P795" s="13">
        <v>0</v>
      </c>
      <c r="Q795" s="43">
        <v>0</v>
      </c>
      <c r="R795" s="43">
        <v>35</v>
      </c>
      <c r="S795" s="13">
        <v>0</v>
      </c>
      <c r="T795" s="42" t="s">
        <v>19</v>
      </c>
      <c r="U795" s="2">
        <v>500</v>
      </c>
    </row>
    <row r="796" spans="1:25" ht="13.15" customHeight="1" x14ac:dyDescent="0.25">
      <c r="A796" s="2">
        <v>2022</v>
      </c>
      <c r="B796" s="44" t="s">
        <v>824</v>
      </c>
      <c r="C796" s="44" t="s">
        <v>754</v>
      </c>
      <c r="D796" s="44" t="s">
        <v>825</v>
      </c>
      <c r="E796" s="44" t="s">
        <v>19</v>
      </c>
      <c r="F796" s="44" t="s">
        <v>20</v>
      </c>
      <c r="G796" s="9">
        <f>SUMIFS('Raw Data'!G$3:G$641,'Raw Data'!$B$3:$B$641,$B796,'Raw Data'!$D$3:$D$641,$E796)</f>
        <v>0</v>
      </c>
      <c r="H796" s="9">
        <f>SUMIFS('Raw Data'!H$3:H$641,'Raw Data'!$B$3:$B$641,$B796,'Raw Data'!$D$3:$D$641,$E796)</f>
        <v>0</v>
      </c>
      <c r="I796" s="9">
        <f>SUMIFS('Raw Data'!I$3:I$641,'Raw Data'!$B$3:$B$641,$B796,'Raw Data'!$D$3:$D$641,$E796)</f>
        <v>0</v>
      </c>
      <c r="J796" s="10">
        <f t="shared" si="48"/>
        <v>0</v>
      </c>
      <c r="K796" s="11">
        <f t="shared" si="49"/>
        <v>0</v>
      </c>
      <c r="L796" s="10">
        <f t="shared" si="50"/>
        <v>0</v>
      </c>
      <c r="M796" s="11">
        <f t="shared" si="51"/>
        <v>0</v>
      </c>
      <c r="N796" s="46">
        <v>1</v>
      </c>
      <c r="O796" s="2">
        <v>2834</v>
      </c>
      <c r="P796" s="47">
        <v>0</v>
      </c>
      <c r="Q796" s="46">
        <v>0</v>
      </c>
      <c r="R796" s="46">
        <v>35</v>
      </c>
      <c r="S796" s="47">
        <v>314</v>
      </c>
      <c r="T796" s="42">
        <v>580</v>
      </c>
      <c r="U796" s="2">
        <v>500</v>
      </c>
    </row>
    <row r="797" spans="1:25" ht="13.15" customHeight="1" x14ac:dyDescent="0.25">
      <c r="A797" s="2">
        <v>2022</v>
      </c>
      <c r="B797" s="44" t="s">
        <v>657</v>
      </c>
      <c r="C797" s="44" t="s">
        <v>754</v>
      </c>
      <c r="D797" s="44" t="s">
        <v>658</v>
      </c>
      <c r="E797" s="44" t="s">
        <v>345</v>
      </c>
      <c r="F797" s="44" t="s">
        <v>346</v>
      </c>
      <c r="G797" s="9">
        <f>SUMIFS('Raw Data'!G$3:G$641,'Raw Data'!$B$3:$B$641,$B797,'Raw Data'!$D$3:$D$641,$E797)</f>
        <v>500</v>
      </c>
      <c r="H797" s="9">
        <f>SUMIFS('Raw Data'!H$3:H$641,'Raw Data'!$B$3:$B$641,$B797,'Raw Data'!$D$3:$D$641,$E797)</f>
        <v>0</v>
      </c>
      <c r="I797" s="9">
        <f>SUMIFS('Raw Data'!I$3:I$641,'Raw Data'!$B$3:$B$641,$B797,'Raw Data'!$D$3:$D$641,$E797)</f>
        <v>0</v>
      </c>
      <c r="J797" s="10">
        <f t="shared" si="48"/>
        <v>0</v>
      </c>
      <c r="K797" s="11">
        <f t="shared" si="49"/>
        <v>500</v>
      </c>
      <c r="L797" s="10">
        <f t="shared" si="50"/>
        <v>291.66666666666663</v>
      </c>
      <c r="M797" s="11">
        <f t="shared" si="51"/>
        <v>291.66666666666663</v>
      </c>
      <c r="N797" s="43">
        <v>1</v>
      </c>
      <c r="O797" s="12">
        <v>2834</v>
      </c>
      <c r="P797" s="13">
        <v>0</v>
      </c>
      <c r="Q797" s="43">
        <v>24</v>
      </c>
      <c r="R797" s="43">
        <v>7</v>
      </c>
      <c r="S797" s="13">
        <v>0</v>
      </c>
      <c r="T797" s="42" t="s">
        <v>345</v>
      </c>
      <c r="U797" s="2">
        <v>300</v>
      </c>
    </row>
    <row r="798" spans="1:25" customFormat="1" ht="13.35" customHeight="1" x14ac:dyDescent="0.25">
      <c r="A798" s="2">
        <v>2022</v>
      </c>
      <c r="B798" s="44" t="s">
        <v>889</v>
      </c>
      <c r="C798" s="44" t="s">
        <v>754</v>
      </c>
      <c r="D798" s="44" t="s">
        <v>890</v>
      </c>
      <c r="E798" s="44" t="s">
        <v>345</v>
      </c>
      <c r="F798" s="44" t="s">
        <v>346</v>
      </c>
      <c r="G798" s="9">
        <f>SUMIFS('Raw Data'!G$3:G$641,'Raw Data'!$B$3:$B$641,$B798,'Raw Data'!$D$3:$D$641,$E798)</f>
        <v>0</v>
      </c>
      <c r="H798" s="9">
        <f>SUMIFS('Raw Data'!H$3:H$641,'Raw Data'!$B$3:$B$641,$B798,'Raw Data'!$D$3:$D$641,$E798)</f>
        <v>712.06</v>
      </c>
      <c r="I798" s="9">
        <f>SUMIFS('Raw Data'!I$3:I$641,'Raw Data'!$B$3:$B$641,$B798,'Raw Data'!$D$3:$D$641,$E798)</f>
        <v>0</v>
      </c>
      <c r="J798" s="10">
        <f t="shared" si="48"/>
        <v>712.06</v>
      </c>
      <c r="K798" s="11">
        <f t="shared" si="49"/>
        <v>-712.06</v>
      </c>
      <c r="L798" s="10">
        <f t="shared" si="50"/>
        <v>0</v>
      </c>
      <c r="M798" s="11">
        <f t="shared" si="51"/>
        <v>-712.06</v>
      </c>
      <c r="N798" s="46">
        <v>1</v>
      </c>
      <c r="O798" s="2">
        <v>2836</v>
      </c>
      <c r="P798" s="47">
        <v>0</v>
      </c>
      <c r="Q798" s="46">
        <v>0</v>
      </c>
      <c r="R798" s="46">
        <v>35</v>
      </c>
      <c r="S798" s="47">
        <v>402</v>
      </c>
      <c r="T798" s="42">
        <v>360</v>
      </c>
      <c r="U798" s="2">
        <v>300</v>
      </c>
    </row>
    <row r="799" spans="1:25" ht="13.15" customHeight="1" x14ac:dyDescent="0.25">
      <c r="A799" s="2">
        <v>2022</v>
      </c>
      <c r="B799" s="44" t="s">
        <v>918</v>
      </c>
      <c r="C799" s="44" t="s">
        <v>754</v>
      </c>
      <c r="D799" s="44" t="s">
        <v>919</v>
      </c>
      <c r="E799" s="44" t="s">
        <v>345</v>
      </c>
      <c r="F799" s="44" t="s">
        <v>346</v>
      </c>
      <c r="G799" s="9">
        <f>SUMIFS('Raw Data'!G$3:G$641,'Raw Data'!$B$3:$B$641,$B799,'Raw Data'!$D$3:$D$641,$E799)</f>
        <v>0</v>
      </c>
      <c r="H799" s="9">
        <f>SUMIFS('Raw Data'!H$3:H$641,'Raw Data'!$B$3:$B$641,$B799,'Raw Data'!$D$3:$D$641,$E799)</f>
        <v>403.9</v>
      </c>
      <c r="I799" s="9">
        <f>SUMIFS('Raw Data'!I$3:I$641,'Raw Data'!$B$3:$B$641,$B799,'Raw Data'!$D$3:$D$641,$E799)</f>
        <v>0</v>
      </c>
      <c r="J799" s="10">
        <f t="shared" si="48"/>
        <v>403.9</v>
      </c>
      <c r="K799" s="11">
        <f t="shared" si="49"/>
        <v>-403.9</v>
      </c>
      <c r="L799" s="10">
        <f t="shared" si="50"/>
        <v>0</v>
      </c>
      <c r="M799" s="11">
        <f t="shared" si="51"/>
        <v>-403.9</v>
      </c>
      <c r="N799" s="46">
        <v>1</v>
      </c>
      <c r="O799" s="2">
        <v>2836</v>
      </c>
      <c r="P799" s="47">
        <v>0</v>
      </c>
      <c r="Q799" s="46">
        <v>0</v>
      </c>
      <c r="R799" s="46">
        <v>35</v>
      </c>
      <c r="S799" s="47">
        <v>603</v>
      </c>
      <c r="T799" s="42">
        <v>360</v>
      </c>
      <c r="U799" s="2">
        <v>300</v>
      </c>
    </row>
    <row r="800" spans="1:25" ht="13.15" customHeight="1" x14ac:dyDescent="0.25">
      <c r="A800" s="2">
        <v>2022</v>
      </c>
      <c r="B800" s="14" t="s">
        <v>673</v>
      </c>
      <c r="C800" s="2" t="s">
        <v>754</v>
      </c>
      <c r="D800" s="2" t="s">
        <v>674</v>
      </c>
      <c r="E800" s="2" t="s">
        <v>468</v>
      </c>
      <c r="F800" s="2" t="s">
        <v>469</v>
      </c>
      <c r="G800" s="9">
        <f>SUMIFS('Raw Data'!G$3:G$641,'Raw Data'!$B$3:$B$641,$B800,'Raw Data'!$D$3:$D$641,$E800)</f>
        <v>3121.2</v>
      </c>
      <c r="H800" s="9">
        <f>SUMIFS('Raw Data'!H$3:H$641,'Raw Data'!$B$3:$B$641,$B800,'Raw Data'!$D$3:$D$641,$E800)</f>
        <v>0</v>
      </c>
      <c r="I800" s="9">
        <f>SUMIFS('Raw Data'!I$3:I$641,'Raw Data'!$B$3:$B$641,$B800,'Raw Data'!$D$3:$D$641,$E800)</f>
        <v>0</v>
      </c>
      <c r="J800" s="10">
        <f t="shared" si="48"/>
        <v>0</v>
      </c>
      <c r="K800" s="11">
        <f t="shared" si="49"/>
        <v>3121.2</v>
      </c>
      <c r="L800" s="10">
        <f t="shared" si="50"/>
        <v>1820.6999999999998</v>
      </c>
      <c r="M800" s="11">
        <f t="shared" si="51"/>
        <v>1820.6999999999998</v>
      </c>
      <c r="N800" s="43">
        <v>1</v>
      </c>
      <c r="O800" s="12">
        <v>2843</v>
      </c>
      <c r="P800" s="13">
        <v>0</v>
      </c>
      <c r="Q800" s="43">
        <v>0</v>
      </c>
      <c r="R800" s="43">
        <v>0</v>
      </c>
      <c r="S800" s="13">
        <v>0</v>
      </c>
      <c r="T800" s="42" t="s">
        <v>468</v>
      </c>
      <c r="U800" s="2">
        <v>300</v>
      </c>
    </row>
    <row r="801" spans="1:25" ht="13.15" customHeight="1" x14ac:dyDescent="0.25">
      <c r="A801" s="2">
        <v>2022</v>
      </c>
      <c r="B801" s="14" t="s">
        <v>690</v>
      </c>
      <c r="C801" s="2" t="s">
        <v>754</v>
      </c>
      <c r="D801" s="2" t="s">
        <v>691</v>
      </c>
      <c r="E801" s="2" t="s">
        <v>692</v>
      </c>
      <c r="F801" s="2" t="s">
        <v>693</v>
      </c>
      <c r="G801" s="9">
        <f>SUMIFS('Raw Data'!G$3:G$641,'Raw Data'!$B$3:$B$641,$B801,'Raw Data'!$D$3:$D$641,$E801)</f>
        <v>8000</v>
      </c>
      <c r="H801" s="9">
        <f>SUMIFS('Raw Data'!H$3:H$641,'Raw Data'!$B$3:$B$641,$B801,'Raw Data'!$D$3:$D$641,$E801)</f>
        <v>0</v>
      </c>
      <c r="I801" s="9">
        <f>SUMIFS('Raw Data'!I$3:I$641,'Raw Data'!$B$3:$B$641,$B801,'Raw Data'!$D$3:$D$641,$E801)</f>
        <v>0</v>
      </c>
      <c r="J801" s="10">
        <f t="shared" si="48"/>
        <v>0</v>
      </c>
      <c r="K801" s="11">
        <f t="shared" si="49"/>
        <v>8000</v>
      </c>
      <c r="L801" s="10">
        <f t="shared" si="50"/>
        <v>4666.6666666666661</v>
      </c>
      <c r="M801" s="11">
        <f t="shared" si="51"/>
        <v>4666.6666666666661</v>
      </c>
      <c r="N801" s="43">
        <v>1</v>
      </c>
      <c r="O801" s="12">
        <v>3200</v>
      </c>
      <c r="P801" s="13">
        <v>0</v>
      </c>
      <c r="Q801" s="43">
        <v>0</v>
      </c>
      <c r="R801" s="43">
        <v>0</v>
      </c>
      <c r="S801" s="13">
        <v>234</v>
      </c>
      <c r="T801" s="42" t="s">
        <v>692</v>
      </c>
      <c r="U801" s="2">
        <v>300</v>
      </c>
      <c r="V801"/>
    </row>
    <row r="802" spans="1:25" ht="13.15" customHeight="1" x14ac:dyDescent="0.25">
      <c r="A802" s="2">
        <v>2022</v>
      </c>
      <c r="B802" s="14" t="s">
        <v>690</v>
      </c>
      <c r="C802" s="2" t="s">
        <v>754</v>
      </c>
      <c r="D802" s="2" t="s">
        <v>691</v>
      </c>
      <c r="E802" s="2" t="s">
        <v>13</v>
      </c>
      <c r="F802" s="2" t="s">
        <v>14</v>
      </c>
      <c r="G802" s="9">
        <f>SUMIFS('Raw Data'!G$3:G$641,'Raw Data'!$B$3:$B$641,$B802,'Raw Data'!$D$3:$D$641,$E802)</f>
        <v>7803</v>
      </c>
      <c r="H802" s="9">
        <f>SUMIFS('Raw Data'!H$3:H$641,'Raw Data'!$B$3:$B$641,$B802,'Raw Data'!$D$3:$D$641,$E802)</f>
        <v>3555</v>
      </c>
      <c r="I802" s="9">
        <f>SUMIFS('Raw Data'!I$3:I$641,'Raw Data'!$B$3:$B$641,$B802,'Raw Data'!$D$3:$D$641,$E802)</f>
        <v>7054.91</v>
      </c>
      <c r="J802" s="10">
        <f t="shared" si="48"/>
        <v>10609.91</v>
      </c>
      <c r="K802" s="11">
        <f t="shared" si="49"/>
        <v>-2806.91</v>
      </c>
      <c r="L802" s="10">
        <f t="shared" si="50"/>
        <v>4551.75</v>
      </c>
      <c r="M802" s="11">
        <f t="shared" si="51"/>
        <v>-6058.16</v>
      </c>
      <c r="N802" s="43">
        <v>1</v>
      </c>
      <c r="O802" s="12">
        <v>3200</v>
      </c>
      <c r="P802" s="13">
        <v>0</v>
      </c>
      <c r="Q802" s="43">
        <v>0</v>
      </c>
      <c r="R802" s="43">
        <v>0</v>
      </c>
      <c r="S802" s="13">
        <v>234</v>
      </c>
      <c r="T802" s="42" t="s">
        <v>13</v>
      </c>
      <c r="U802" s="2">
        <v>600</v>
      </c>
      <c r="V802"/>
    </row>
    <row r="803" spans="1:25" customFormat="1" ht="13.35" customHeight="1" x14ac:dyDescent="0.25">
      <c r="A803" s="2">
        <v>2022</v>
      </c>
      <c r="B803" s="14" t="s">
        <v>711</v>
      </c>
      <c r="C803" s="2" t="s">
        <v>754</v>
      </c>
      <c r="D803" s="2" t="s">
        <v>712</v>
      </c>
      <c r="E803" s="2" t="s">
        <v>13</v>
      </c>
      <c r="F803" s="2" t="s">
        <v>14</v>
      </c>
      <c r="G803" s="9">
        <f>SUMIFS('Raw Data'!G$3:G$641,'Raw Data'!$B$3:$B$641,$B803,'Raw Data'!$D$3:$D$641,$E803)</f>
        <v>780.3</v>
      </c>
      <c r="H803" s="9">
        <f>SUMIFS('Raw Data'!H$3:H$641,'Raw Data'!$B$3:$B$641,$B803,'Raw Data'!$D$3:$D$641,$E803)</f>
        <v>0</v>
      </c>
      <c r="I803" s="9">
        <f>SUMIFS('Raw Data'!I$3:I$641,'Raw Data'!$B$3:$B$641,$B803,'Raw Data'!$D$3:$D$641,$E803)</f>
        <v>0</v>
      </c>
      <c r="J803" s="10">
        <f t="shared" si="48"/>
        <v>0</v>
      </c>
      <c r="K803" s="11">
        <f t="shared" si="49"/>
        <v>780.3</v>
      </c>
      <c r="L803" s="10">
        <f t="shared" si="50"/>
        <v>455.17499999999995</v>
      </c>
      <c r="M803" s="11">
        <f t="shared" si="51"/>
        <v>455.17499999999995</v>
      </c>
      <c r="N803" s="43">
        <v>1</v>
      </c>
      <c r="O803" s="12">
        <v>3200</v>
      </c>
      <c r="P803" s="13">
        <v>0</v>
      </c>
      <c r="Q803" s="43">
        <v>0</v>
      </c>
      <c r="R803" s="43">
        <v>35</v>
      </c>
      <c r="S803" s="47">
        <v>0</v>
      </c>
      <c r="T803" s="44" t="s">
        <v>13</v>
      </c>
      <c r="U803" s="2">
        <v>600</v>
      </c>
      <c r="V803" s="6"/>
    </row>
    <row r="804" spans="1:25" ht="13.15" customHeight="1" x14ac:dyDescent="0.25">
      <c r="A804" s="2">
        <v>2022</v>
      </c>
      <c r="B804" s="14" t="s">
        <v>21</v>
      </c>
      <c r="C804" s="2" t="s">
        <v>758</v>
      </c>
      <c r="D804" s="44" t="s">
        <v>22</v>
      </c>
      <c r="E804" s="2" t="s">
        <v>25</v>
      </c>
      <c r="F804" s="44" t="s">
        <v>26</v>
      </c>
      <c r="G804" s="9">
        <f>SUMIFS('Raw Data'!G$3:G$641,'Raw Data'!$B$3:$B$641,$B804,'Raw Data'!$D$3:$D$641,$E804)</f>
        <v>104092</v>
      </c>
      <c r="H804" s="9">
        <f>SUMIFS('Raw Data'!H$3:H$641,'Raw Data'!$B$3:$B$641,$B804,'Raw Data'!$D$3:$D$641,$E804)</f>
        <v>31071.37</v>
      </c>
      <c r="I804" s="9">
        <f>SUMIFS('Raw Data'!I$3:I$641,'Raw Data'!$B$3:$B$641,$B804,'Raw Data'!$D$3:$D$641,$E804)</f>
        <v>0</v>
      </c>
      <c r="J804" s="10">
        <f t="shared" si="48"/>
        <v>31071.37</v>
      </c>
      <c r="K804" s="11">
        <f t="shared" si="49"/>
        <v>73020.63</v>
      </c>
      <c r="L804" s="10">
        <f t="shared" si="50"/>
        <v>60720.333333333336</v>
      </c>
      <c r="M804" s="11">
        <f t="shared" si="51"/>
        <v>29648.963333333337</v>
      </c>
      <c r="N804" s="43">
        <v>1</v>
      </c>
      <c r="O804" s="12">
        <v>1110</v>
      </c>
      <c r="P804" s="13">
        <v>0</v>
      </c>
      <c r="Q804" s="43">
        <v>0</v>
      </c>
      <c r="R804" s="43">
        <v>0</v>
      </c>
      <c r="S804" s="13">
        <v>0</v>
      </c>
      <c r="T804" s="42" t="s">
        <v>25</v>
      </c>
      <c r="U804" s="2">
        <v>200</v>
      </c>
    </row>
    <row r="805" spans="1:25" ht="13.15" customHeight="1" x14ac:dyDescent="0.25">
      <c r="A805" s="2">
        <v>2022</v>
      </c>
      <c r="B805" s="14" t="s">
        <v>21</v>
      </c>
      <c r="C805" s="2" t="s">
        <v>758</v>
      </c>
      <c r="D805" s="44" t="s">
        <v>22</v>
      </c>
      <c r="E805" s="2" t="s">
        <v>11</v>
      </c>
      <c r="F805" s="44" t="s">
        <v>12</v>
      </c>
      <c r="G805" s="9">
        <f>SUMIFS('Raw Data'!G$3:G$641,'Raw Data'!$B$3:$B$641,$B805,'Raw Data'!$D$3:$D$641,$E805)</f>
        <v>338823</v>
      </c>
      <c r="H805" s="9">
        <f>SUMIFS('Raw Data'!H$3:H$641,'Raw Data'!$B$3:$B$641,$B805,'Raw Data'!$D$3:$D$641,$E805)</f>
        <v>232180</v>
      </c>
      <c r="I805" s="9">
        <f>SUMIFS('Raw Data'!I$3:I$641,'Raw Data'!$B$3:$B$641,$B805,'Raw Data'!$D$3:$D$641,$E805)</f>
        <v>0</v>
      </c>
      <c r="J805" s="10">
        <f t="shared" si="48"/>
        <v>232180</v>
      </c>
      <c r="K805" s="11">
        <f t="shared" si="49"/>
        <v>106643</v>
      </c>
      <c r="L805" s="10">
        <f t="shared" si="50"/>
        <v>197646.75</v>
      </c>
      <c r="M805" s="11">
        <f t="shared" si="51"/>
        <v>-34533.25</v>
      </c>
      <c r="N805" s="43">
        <v>1</v>
      </c>
      <c r="O805" s="12">
        <v>1110</v>
      </c>
      <c r="P805" s="13">
        <v>0</v>
      </c>
      <c r="Q805" s="43">
        <v>0</v>
      </c>
      <c r="R805" s="43">
        <v>0</v>
      </c>
      <c r="S805" s="13">
        <v>0</v>
      </c>
      <c r="T805" s="42" t="s">
        <v>11</v>
      </c>
      <c r="U805" s="2">
        <v>200</v>
      </c>
      <c r="V805"/>
    </row>
    <row r="806" spans="1:25" ht="13.15" customHeight="1" x14ac:dyDescent="0.25">
      <c r="A806" s="2">
        <v>2022</v>
      </c>
      <c r="B806" s="14" t="s">
        <v>21</v>
      </c>
      <c r="C806" s="2" t="s">
        <v>758</v>
      </c>
      <c r="D806" s="2" t="s">
        <v>22</v>
      </c>
      <c r="E806" s="2" t="s">
        <v>29</v>
      </c>
      <c r="F806" s="2" t="s">
        <v>30</v>
      </c>
      <c r="G806" s="9">
        <f>SUMIFS('Raw Data'!G$3:G$641,'Raw Data'!$B$3:$B$641,$B806,'Raw Data'!$D$3:$D$641,$E806)</f>
        <v>0</v>
      </c>
      <c r="H806" s="9">
        <f>SUMIFS('Raw Data'!H$3:H$641,'Raw Data'!$B$3:$B$641,$B806,'Raw Data'!$D$3:$D$641,$E806)</f>
        <v>0</v>
      </c>
      <c r="I806" s="9">
        <f>SUMIFS('Raw Data'!I$3:I$641,'Raw Data'!$B$3:$B$641,$B806,'Raw Data'!$D$3:$D$641,$E806)</f>
        <v>0</v>
      </c>
      <c r="J806" s="10">
        <f t="shared" si="48"/>
        <v>0</v>
      </c>
      <c r="K806" s="11">
        <f t="shared" si="49"/>
        <v>0</v>
      </c>
      <c r="L806" s="10">
        <f t="shared" si="50"/>
        <v>0</v>
      </c>
      <c r="M806" s="11">
        <f t="shared" si="51"/>
        <v>0</v>
      </c>
      <c r="N806" s="43">
        <v>1</v>
      </c>
      <c r="O806" s="12">
        <v>1110</v>
      </c>
      <c r="P806" s="13">
        <v>0</v>
      </c>
      <c r="Q806" s="43">
        <v>0</v>
      </c>
      <c r="R806" s="43">
        <v>0</v>
      </c>
      <c r="S806" s="13">
        <v>0</v>
      </c>
      <c r="T806" s="42" t="s">
        <v>29</v>
      </c>
      <c r="U806" s="2">
        <v>300</v>
      </c>
    </row>
    <row r="807" spans="1:25" s="15" customFormat="1" ht="13.15" customHeight="1" x14ac:dyDescent="0.25">
      <c r="A807" s="2">
        <v>2022</v>
      </c>
      <c r="B807" s="14" t="s">
        <v>64</v>
      </c>
      <c r="C807" s="2" t="s">
        <v>758</v>
      </c>
      <c r="D807" s="2" t="s">
        <v>65</v>
      </c>
      <c r="E807" s="2" t="s">
        <v>66</v>
      </c>
      <c r="F807" s="2" t="s">
        <v>67</v>
      </c>
      <c r="G807" s="9">
        <f>SUMIFS('Raw Data'!G$3:G$641,'Raw Data'!$B$3:$B$641,$B807,'Raw Data'!$D$3:$D$641,$E807)</f>
        <v>2275000</v>
      </c>
      <c r="H807" s="9">
        <f>SUMIFS('Raw Data'!H$3:H$641,'Raw Data'!$B$3:$B$641,$B807,'Raw Data'!$D$3:$D$641,$E807)</f>
        <v>1295638.46</v>
      </c>
      <c r="I807" s="9">
        <f>SUMIFS('Raw Data'!I$3:I$641,'Raw Data'!$B$3:$B$641,$B807,'Raw Data'!$D$3:$D$641,$E807)</f>
        <v>0</v>
      </c>
      <c r="J807" s="10">
        <f t="shared" si="48"/>
        <v>1295638.46</v>
      </c>
      <c r="K807" s="11">
        <f t="shared" si="49"/>
        <v>979361.54</v>
      </c>
      <c r="L807" s="10">
        <f t="shared" si="50"/>
        <v>1327083.3333333335</v>
      </c>
      <c r="M807" s="11">
        <f t="shared" si="51"/>
        <v>31444.873333333526</v>
      </c>
      <c r="N807" s="43">
        <v>1</v>
      </c>
      <c r="O807" s="12">
        <v>1110</v>
      </c>
      <c r="P807" s="13">
        <v>0</v>
      </c>
      <c r="Q807" s="43">
        <v>0</v>
      </c>
      <c r="R807" s="43">
        <v>0</v>
      </c>
      <c r="S807" s="13">
        <v>562</v>
      </c>
      <c r="T807" s="42" t="s">
        <v>66</v>
      </c>
      <c r="U807" s="2">
        <v>500</v>
      </c>
      <c r="V807" s="6"/>
    </row>
    <row r="808" spans="1:25" customFormat="1" ht="13.35" customHeight="1" x14ac:dyDescent="0.25">
      <c r="A808" s="2">
        <v>2022</v>
      </c>
      <c r="B808" s="14" t="s">
        <v>68</v>
      </c>
      <c r="C808" s="2" t="s">
        <v>758</v>
      </c>
      <c r="D808" s="2" t="s">
        <v>69</v>
      </c>
      <c r="E808" s="2" t="s">
        <v>66</v>
      </c>
      <c r="F808" s="2" t="s">
        <v>67</v>
      </c>
      <c r="G808" s="9">
        <f>SUMIFS('Raw Data'!G$3:G$641,'Raw Data'!$B$3:$B$641,$B808,'Raw Data'!$D$3:$D$641,$E808)</f>
        <v>1100000</v>
      </c>
      <c r="H808" s="9">
        <f>SUMIFS('Raw Data'!H$3:H$641,'Raw Data'!$B$3:$B$641,$B808,'Raw Data'!$D$3:$D$641,$E808)</f>
        <v>545225.85</v>
      </c>
      <c r="I808" s="9">
        <f>SUMIFS('Raw Data'!I$3:I$641,'Raw Data'!$B$3:$B$641,$B808,'Raw Data'!$D$3:$D$641,$E808)</f>
        <v>0</v>
      </c>
      <c r="J808" s="10">
        <f t="shared" si="48"/>
        <v>545225.85</v>
      </c>
      <c r="K808" s="11">
        <f t="shared" si="49"/>
        <v>554774.15</v>
      </c>
      <c r="L808" s="10">
        <f t="shared" si="50"/>
        <v>641666.66666666674</v>
      </c>
      <c r="M808" s="11">
        <f t="shared" si="51"/>
        <v>96440.816666666768</v>
      </c>
      <c r="N808" s="43">
        <v>1</v>
      </c>
      <c r="O808" s="12">
        <v>1110</v>
      </c>
      <c r="P808" s="13">
        <v>0</v>
      </c>
      <c r="Q808" s="43">
        <v>0</v>
      </c>
      <c r="R808" s="43">
        <v>0</v>
      </c>
      <c r="S808" s="13">
        <v>563</v>
      </c>
      <c r="T808" s="42" t="s">
        <v>66</v>
      </c>
      <c r="U808" s="2">
        <v>500</v>
      </c>
      <c r="V808" s="6"/>
    </row>
    <row r="809" spans="1:25" ht="13.15" customHeight="1" x14ac:dyDescent="0.25">
      <c r="A809" s="2">
        <v>2022</v>
      </c>
      <c r="B809" s="14" t="s">
        <v>84</v>
      </c>
      <c r="C809" s="2" t="s">
        <v>758</v>
      </c>
      <c r="D809" s="2" t="s">
        <v>85</v>
      </c>
      <c r="E809" s="2" t="s">
        <v>29</v>
      </c>
      <c r="F809" s="2" t="s">
        <v>30</v>
      </c>
      <c r="G809" s="9">
        <f>SUMIFS('Raw Data'!G$3:G$641,'Raw Data'!$B$3:$B$641,$B809,'Raw Data'!$D$3:$D$641,$E809)</f>
        <v>0</v>
      </c>
      <c r="H809" s="9">
        <f>SUMIFS('Raw Data'!H$3:H$641,'Raw Data'!$B$3:$B$641,$B809,'Raw Data'!$D$3:$D$641,$E809)</f>
        <v>0</v>
      </c>
      <c r="I809" s="9">
        <f>SUMIFS('Raw Data'!I$3:I$641,'Raw Data'!$B$3:$B$641,$B809,'Raw Data'!$D$3:$D$641,$E809)</f>
        <v>0</v>
      </c>
      <c r="J809" s="10">
        <f t="shared" si="48"/>
        <v>0</v>
      </c>
      <c r="K809" s="11">
        <f t="shared" si="49"/>
        <v>0</v>
      </c>
      <c r="L809" s="10">
        <f t="shared" si="50"/>
        <v>0</v>
      </c>
      <c r="M809" s="11">
        <f t="shared" si="51"/>
        <v>0</v>
      </c>
      <c r="N809" s="43">
        <v>1</v>
      </c>
      <c r="O809" s="12">
        <v>1110</v>
      </c>
      <c r="P809" s="13">
        <v>0</v>
      </c>
      <c r="Q809" s="43">
        <v>11</v>
      </c>
      <c r="R809" s="43">
        <v>0</v>
      </c>
      <c r="S809" s="13">
        <v>0</v>
      </c>
      <c r="T809" s="42" t="s">
        <v>29</v>
      </c>
      <c r="U809" s="2">
        <v>300</v>
      </c>
      <c r="V809" s="15"/>
    </row>
    <row r="810" spans="1:25" ht="13.15" customHeight="1" x14ac:dyDescent="0.25">
      <c r="A810" s="2">
        <v>2022</v>
      </c>
      <c r="B810" s="14" t="s">
        <v>84</v>
      </c>
      <c r="C810" s="2" t="s">
        <v>758</v>
      </c>
      <c r="D810" s="2" t="s">
        <v>85</v>
      </c>
      <c r="E810" s="2" t="s">
        <v>31</v>
      </c>
      <c r="F810" s="2" t="s">
        <v>32</v>
      </c>
      <c r="G810" s="9">
        <f>SUMIFS('Raw Data'!G$3:G$641,'Raw Data'!$B$3:$B$641,$B810,'Raw Data'!$D$3:$D$641,$E810)</f>
        <v>175000</v>
      </c>
      <c r="H810" s="9">
        <f>SUMIFS('Raw Data'!H$3:H$641,'Raw Data'!$B$3:$B$641,$B810,'Raw Data'!$D$3:$D$641,$E810)</f>
        <v>47845.45</v>
      </c>
      <c r="I810" s="9">
        <f>SUMIFS('Raw Data'!I$3:I$641,'Raw Data'!$B$3:$B$641,$B810,'Raw Data'!$D$3:$D$641,$E810)</f>
        <v>0</v>
      </c>
      <c r="J810" s="10">
        <f t="shared" si="48"/>
        <v>47845.45</v>
      </c>
      <c r="K810" s="11">
        <f t="shared" si="49"/>
        <v>127154.55</v>
      </c>
      <c r="L810" s="10">
        <f t="shared" si="50"/>
        <v>102083.33333333334</v>
      </c>
      <c r="M810" s="11">
        <f t="shared" si="51"/>
        <v>54237.883333333346</v>
      </c>
      <c r="N810" s="43">
        <v>1</v>
      </c>
      <c r="O810" s="12">
        <v>1110</v>
      </c>
      <c r="P810" s="13">
        <v>0</v>
      </c>
      <c r="Q810" s="43">
        <v>11</v>
      </c>
      <c r="R810" s="43">
        <v>0</v>
      </c>
      <c r="S810" s="13">
        <v>0</v>
      </c>
      <c r="T810" s="42" t="s">
        <v>31</v>
      </c>
      <c r="U810" s="2">
        <v>300</v>
      </c>
    </row>
    <row r="811" spans="1:25" ht="13.15" customHeight="1" x14ac:dyDescent="0.25">
      <c r="A811" s="2">
        <v>2022</v>
      </c>
      <c r="B811" s="14" t="s">
        <v>108</v>
      </c>
      <c r="C811" s="2" t="s">
        <v>758</v>
      </c>
      <c r="D811" s="2" t="s">
        <v>109</v>
      </c>
      <c r="E811" s="2" t="s">
        <v>29</v>
      </c>
      <c r="F811" s="2" t="s">
        <v>30</v>
      </c>
      <c r="G811" s="9">
        <f>SUMIFS('Raw Data'!G$3:G$641,'Raw Data'!$B$3:$B$641,$B811,'Raw Data'!$D$3:$D$641,$E811)</f>
        <v>0</v>
      </c>
      <c r="H811" s="9">
        <f>SUMIFS('Raw Data'!H$3:H$641,'Raw Data'!$B$3:$B$641,$B811,'Raw Data'!$D$3:$D$641,$E811)</f>
        <v>0</v>
      </c>
      <c r="I811" s="9">
        <f>SUMIFS('Raw Data'!I$3:I$641,'Raw Data'!$B$3:$B$641,$B811,'Raw Data'!$D$3:$D$641,$E811)</f>
        <v>0</v>
      </c>
      <c r="J811" s="10">
        <f t="shared" si="48"/>
        <v>0</v>
      </c>
      <c r="K811" s="11">
        <f t="shared" si="49"/>
        <v>0</v>
      </c>
      <c r="L811" s="10">
        <f t="shared" si="50"/>
        <v>0</v>
      </c>
      <c r="M811" s="11">
        <f t="shared" si="51"/>
        <v>0</v>
      </c>
      <c r="N811" s="43">
        <v>1</v>
      </c>
      <c r="O811" s="12">
        <v>1110</v>
      </c>
      <c r="P811" s="13">
        <v>0</v>
      </c>
      <c r="Q811" s="43">
        <v>11</v>
      </c>
      <c r="R811" s="43">
        <v>32</v>
      </c>
      <c r="S811" s="13">
        <v>0</v>
      </c>
      <c r="T811" s="42" t="s">
        <v>29</v>
      </c>
      <c r="U811" s="2">
        <v>300</v>
      </c>
      <c r="V811" s="15"/>
    </row>
    <row r="812" spans="1:25" ht="13.15" customHeight="1" x14ac:dyDescent="0.25">
      <c r="A812" s="2">
        <v>2022</v>
      </c>
      <c r="B812" s="14" t="s">
        <v>108</v>
      </c>
      <c r="C812" s="2" t="s">
        <v>758</v>
      </c>
      <c r="D812" s="2" t="s">
        <v>109</v>
      </c>
      <c r="E812" s="2" t="s">
        <v>31</v>
      </c>
      <c r="F812" s="2" t="s">
        <v>32</v>
      </c>
      <c r="G812" s="9">
        <f>SUMIFS('Raw Data'!G$3:G$641,'Raw Data'!$B$3:$B$641,$B812,'Raw Data'!$D$3:$D$641,$E812)</f>
        <v>0</v>
      </c>
      <c r="H812" s="9">
        <f>SUMIFS('Raw Data'!H$3:H$641,'Raw Data'!$B$3:$B$641,$B812,'Raw Data'!$D$3:$D$641,$E812)</f>
        <v>0</v>
      </c>
      <c r="I812" s="9">
        <f>SUMIFS('Raw Data'!I$3:I$641,'Raw Data'!$B$3:$B$641,$B812,'Raw Data'!$D$3:$D$641,$E812)</f>
        <v>0</v>
      </c>
      <c r="J812" s="10">
        <f t="shared" si="48"/>
        <v>0</v>
      </c>
      <c r="K812" s="11">
        <f t="shared" si="49"/>
        <v>0</v>
      </c>
      <c r="L812" s="10">
        <f t="shared" si="50"/>
        <v>0</v>
      </c>
      <c r="M812" s="11">
        <f t="shared" si="51"/>
        <v>0</v>
      </c>
      <c r="N812" s="43">
        <v>1</v>
      </c>
      <c r="O812" s="12">
        <v>1110</v>
      </c>
      <c r="P812" s="13">
        <v>0</v>
      </c>
      <c r="Q812" s="43">
        <v>11</v>
      </c>
      <c r="R812" s="43">
        <v>32</v>
      </c>
      <c r="S812" s="13">
        <v>0</v>
      </c>
      <c r="T812" s="42" t="s">
        <v>31</v>
      </c>
      <c r="U812" s="2">
        <v>300</v>
      </c>
    </row>
    <row r="813" spans="1:25" ht="13.15" customHeight="1" x14ac:dyDescent="0.25">
      <c r="A813" s="2">
        <v>2022</v>
      </c>
      <c r="B813" s="14" t="s">
        <v>112</v>
      </c>
      <c r="C813" s="2" t="s">
        <v>758</v>
      </c>
      <c r="D813" s="2" t="s">
        <v>113</v>
      </c>
      <c r="E813" s="2" t="s">
        <v>29</v>
      </c>
      <c r="F813" s="2" t="s">
        <v>30</v>
      </c>
      <c r="G813" s="9">
        <f>SUMIFS('Raw Data'!G$3:G$641,'Raw Data'!$B$3:$B$641,$B813,'Raw Data'!$D$3:$D$641,$E813)</f>
        <v>0</v>
      </c>
      <c r="H813" s="9">
        <f>SUMIFS('Raw Data'!H$3:H$641,'Raw Data'!$B$3:$B$641,$B813,'Raw Data'!$D$3:$D$641,$E813)</f>
        <v>0</v>
      </c>
      <c r="I813" s="9">
        <f>SUMIFS('Raw Data'!I$3:I$641,'Raw Data'!$B$3:$B$641,$B813,'Raw Data'!$D$3:$D$641,$E813)</f>
        <v>0</v>
      </c>
      <c r="J813" s="10">
        <f t="shared" si="48"/>
        <v>0</v>
      </c>
      <c r="K813" s="11">
        <f t="shared" si="49"/>
        <v>0</v>
      </c>
      <c r="L813" s="10">
        <f t="shared" si="50"/>
        <v>0</v>
      </c>
      <c r="M813" s="11">
        <f t="shared" si="51"/>
        <v>0</v>
      </c>
      <c r="N813" s="43">
        <v>1</v>
      </c>
      <c r="O813" s="12">
        <v>1110</v>
      </c>
      <c r="P813" s="13">
        <v>0</v>
      </c>
      <c r="Q813" s="43">
        <v>21</v>
      </c>
      <c r="R813" s="43">
        <v>0</v>
      </c>
      <c r="S813" s="13">
        <v>0</v>
      </c>
      <c r="T813" s="42" t="s">
        <v>29</v>
      </c>
      <c r="U813" s="2">
        <v>300</v>
      </c>
      <c r="V813" s="15"/>
    </row>
    <row r="814" spans="1:25" ht="13.15" customHeight="1" x14ac:dyDescent="0.25">
      <c r="A814" s="2">
        <v>2022</v>
      </c>
      <c r="B814" s="14" t="s">
        <v>112</v>
      </c>
      <c r="C814" s="2" t="s">
        <v>758</v>
      </c>
      <c r="D814" s="2" t="s">
        <v>113</v>
      </c>
      <c r="E814" s="2" t="s">
        <v>31</v>
      </c>
      <c r="F814" s="2" t="s">
        <v>32</v>
      </c>
      <c r="G814" s="9">
        <f>SUMIFS('Raw Data'!G$3:G$641,'Raw Data'!$B$3:$B$641,$B814,'Raw Data'!$D$3:$D$641,$E814)</f>
        <v>225000</v>
      </c>
      <c r="H814" s="9">
        <f>SUMIFS('Raw Data'!H$3:H$641,'Raw Data'!$B$3:$B$641,$B814,'Raw Data'!$D$3:$D$641,$E814)</f>
        <v>49339.68</v>
      </c>
      <c r="I814" s="9">
        <f>SUMIFS('Raw Data'!I$3:I$641,'Raw Data'!$B$3:$B$641,$B814,'Raw Data'!$D$3:$D$641,$E814)</f>
        <v>0</v>
      </c>
      <c r="J814" s="10">
        <f t="shared" si="48"/>
        <v>49339.68</v>
      </c>
      <c r="K814" s="11">
        <f t="shared" si="49"/>
        <v>175660.32</v>
      </c>
      <c r="L814" s="10">
        <f t="shared" si="50"/>
        <v>131250</v>
      </c>
      <c r="M814" s="11">
        <f t="shared" si="51"/>
        <v>81910.320000000007</v>
      </c>
      <c r="N814" s="43">
        <v>1</v>
      </c>
      <c r="O814" s="12">
        <v>1110</v>
      </c>
      <c r="P814" s="13">
        <v>0</v>
      </c>
      <c r="Q814" s="43">
        <v>21</v>
      </c>
      <c r="R814" s="43">
        <v>0</v>
      </c>
      <c r="S814" s="13">
        <v>0</v>
      </c>
      <c r="T814" s="42" t="s">
        <v>31</v>
      </c>
      <c r="U814" s="2">
        <v>300</v>
      </c>
    </row>
    <row r="815" spans="1:25" ht="13.15" customHeight="1" x14ac:dyDescent="0.25">
      <c r="A815" s="2">
        <v>2022</v>
      </c>
      <c r="B815" s="14" t="s">
        <v>116</v>
      </c>
      <c r="C815" s="2" t="s">
        <v>758</v>
      </c>
      <c r="D815" s="2" t="s">
        <v>117</v>
      </c>
      <c r="E815" s="2" t="s">
        <v>29</v>
      </c>
      <c r="F815" s="2" t="s">
        <v>30</v>
      </c>
      <c r="G815" s="9">
        <f>SUMIFS('Raw Data'!G$3:G$641,'Raw Data'!$B$3:$B$641,$B815,'Raw Data'!$D$3:$D$641,$E815)</f>
        <v>0</v>
      </c>
      <c r="H815" s="9">
        <f>SUMIFS('Raw Data'!H$3:H$641,'Raw Data'!$B$3:$B$641,$B815,'Raw Data'!$D$3:$D$641,$E815)</f>
        <v>0</v>
      </c>
      <c r="I815" s="9">
        <f>SUMIFS('Raw Data'!I$3:I$641,'Raw Data'!$B$3:$B$641,$B815,'Raw Data'!$D$3:$D$641,$E815)</f>
        <v>0</v>
      </c>
      <c r="J815" s="10">
        <f t="shared" si="48"/>
        <v>0</v>
      </c>
      <c r="K815" s="11">
        <f t="shared" si="49"/>
        <v>0</v>
      </c>
      <c r="L815" s="10">
        <f t="shared" si="50"/>
        <v>0</v>
      </c>
      <c r="M815" s="11">
        <f t="shared" si="51"/>
        <v>0</v>
      </c>
      <c r="N815" s="43">
        <v>1</v>
      </c>
      <c r="O815" s="12">
        <v>1110</v>
      </c>
      <c r="P815" s="13">
        <v>0</v>
      </c>
      <c r="Q815" s="43">
        <v>21</v>
      </c>
      <c r="R815" s="43">
        <v>1</v>
      </c>
      <c r="S815" s="13">
        <v>0</v>
      </c>
      <c r="T815" s="42" t="s">
        <v>29</v>
      </c>
      <c r="U815" s="2">
        <v>300</v>
      </c>
      <c r="V815" s="69"/>
    </row>
    <row r="816" spans="1:25" customFormat="1" ht="13.35" customHeight="1" x14ac:dyDescent="0.25">
      <c r="A816" s="2">
        <v>2022</v>
      </c>
      <c r="B816" s="14" t="s">
        <v>116</v>
      </c>
      <c r="C816" s="2" t="s">
        <v>758</v>
      </c>
      <c r="D816" s="2" t="s">
        <v>117</v>
      </c>
      <c r="E816" s="2" t="s">
        <v>31</v>
      </c>
      <c r="F816" s="2" t="s">
        <v>32</v>
      </c>
      <c r="G816" s="9">
        <f>SUMIFS('Raw Data'!G$3:G$641,'Raw Data'!$B$3:$B$641,$B816,'Raw Data'!$D$3:$D$641,$E816)</f>
        <v>0</v>
      </c>
      <c r="H816" s="9">
        <f>SUMIFS('Raw Data'!H$3:H$641,'Raw Data'!$B$3:$B$641,$B816,'Raw Data'!$D$3:$D$641,$E816)</f>
        <v>0</v>
      </c>
      <c r="I816" s="9">
        <f>SUMIFS('Raw Data'!I$3:I$641,'Raw Data'!$B$3:$B$641,$B816,'Raw Data'!$D$3:$D$641,$E816)</f>
        <v>0</v>
      </c>
      <c r="J816" s="10">
        <f t="shared" si="48"/>
        <v>0</v>
      </c>
      <c r="K816" s="11">
        <f t="shared" si="49"/>
        <v>0</v>
      </c>
      <c r="L816" s="10">
        <f t="shared" si="50"/>
        <v>0</v>
      </c>
      <c r="M816" s="11">
        <f t="shared" si="51"/>
        <v>0</v>
      </c>
      <c r="N816" s="43">
        <v>1</v>
      </c>
      <c r="O816" s="12">
        <v>1110</v>
      </c>
      <c r="P816" s="13">
        <v>0</v>
      </c>
      <c r="Q816" s="43">
        <v>21</v>
      </c>
      <c r="R816" s="43">
        <v>1</v>
      </c>
      <c r="S816" s="13">
        <v>0</v>
      </c>
      <c r="T816" s="42" t="s">
        <v>31</v>
      </c>
      <c r="U816" s="2">
        <v>300</v>
      </c>
      <c r="V816" s="6"/>
      <c r="W816" s="6"/>
      <c r="X816" s="6"/>
      <c r="Y816" s="6"/>
    </row>
    <row r="817" spans="1:25" customFormat="1" ht="13.35" customHeight="1" x14ac:dyDescent="0.25">
      <c r="A817" s="2">
        <v>2022</v>
      </c>
      <c r="B817" s="14" t="s">
        <v>173</v>
      </c>
      <c r="C817" s="2" t="s">
        <v>758</v>
      </c>
      <c r="D817" s="2" t="s">
        <v>168</v>
      </c>
      <c r="E817" s="2" t="s">
        <v>29</v>
      </c>
      <c r="F817" s="2" t="s">
        <v>30</v>
      </c>
      <c r="G817" s="9">
        <f>SUMIFS('Raw Data'!G$3:G$641,'Raw Data'!$B$3:$B$641,$B817,'Raw Data'!$D$3:$D$641,$E817)</f>
        <v>0</v>
      </c>
      <c r="H817" s="9">
        <f>SUMIFS('Raw Data'!H$3:H$641,'Raw Data'!$B$3:$B$641,$B817,'Raw Data'!$D$3:$D$641,$E817)</f>
        <v>0</v>
      </c>
      <c r="I817" s="9">
        <f>SUMIFS('Raw Data'!I$3:I$641,'Raw Data'!$B$3:$B$641,$B817,'Raw Data'!$D$3:$D$641,$E817)</f>
        <v>0</v>
      </c>
      <c r="J817" s="10">
        <f t="shared" si="48"/>
        <v>0</v>
      </c>
      <c r="K817" s="11">
        <f t="shared" si="49"/>
        <v>0</v>
      </c>
      <c r="L817" s="10">
        <f t="shared" si="50"/>
        <v>0</v>
      </c>
      <c r="M817" s="11">
        <f t="shared" si="51"/>
        <v>0</v>
      </c>
      <c r="N817" s="43">
        <v>1</v>
      </c>
      <c r="O817" s="12">
        <v>1192</v>
      </c>
      <c r="P817" s="13">
        <v>810</v>
      </c>
      <c r="Q817" s="43">
        <v>11</v>
      </c>
      <c r="R817" s="43">
        <v>0</v>
      </c>
      <c r="S817" s="13">
        <v>432</v>
      </c>
      <c r="T817" s="42" t="s">
        <v>29</v>
      </c>
      <c r="U817" s="2">
        <v>300</v>
      </c>
      <c r="V817" s="6"/>
      <c r="W817" s="6"/>
      <c r="X817" s="6"/>
      <c r="Y817" s="6"/>
    </row>
    <row r="818" spans="1:25" customFormat="1" ht="13.35" customHeight="1" x14ac:dyDescent="0.25">
      <c r="A818" s="2">
        <v>2022</v>
      </c>
      <c r="B818" s="14" t="s">
        <v>178</v>
      </c>
      <c r="C818" s="2" t="s">
        <v>758</v>
      </c>
      <c r="D818" s="2" t="s">
        <v>65</v>
      </c>
      <c r="E818" s="2" t="s">
        <v>66</v>
      </c>
      <c r="F818" s="2" t="s">
        <v>67</v>
      </c>
      <c r="G818" s="9">
        <f>SUMIFS('Raw Data'!G$3:G$641,'Raw Data'!$B$3:$B$641,$B818,'Raw Data'!$D$3:$D$641,$E818)</f>
        <v>0</v>
      </c>
      <c r="H818" s="9">
        <f>SUMIFS('Raw Data'!H$3:H$641,'Raw Data'!$B$3:$B$641,$B818,'Raw Data'!$D$3:$D$641,$E818)</f>
        <v>0</v>
      </c>
      <c r="I818" s="9">
        <f>SUMIFS('Raw Data'!I$3:I$641,'Raw Data'!$B$3:$B$641,$B818,'Raw Data'!$D$3:$D$641,$E818)</f>
        <v>0</v>
      </c>
      <c r="J818" s="10">
        <f t="shared" si="48"/>
        <v>0</v>
      </c>
      <c r="K818" s="11">
        <f t="shared" si="49"/>
        <v>0</v>
      </c>
      <c r="L818" s="10">
        <f t="shared" si="50"/>
        <v>0</v>
      </c>
      <c r="M818" s="11">
        <f t="shared" si="51"/>
        <v>0</v>
      </c>
      <c r="N818" s="43">
        <v>1</v>
      </c>
      <c r="O818" s="12">
        <v>1200</v>
      </c>
      <c r="P818" s="13">
        <v>0</v>
      </c>
      <c r="Q818" s="43">
        <v>0</v>
      </c>
      <c r="R818" s="43">
        <v>0</v>
      </c>
      <c r="S818" s="13">
        <v>562</v>
      </c>
      <c r="T818" s="42" t="s">
        <v>66</v>
      </c>
      <c r="U818" s="2">
        <v>500</v>
      </c>
      <c r="V818" s="6"/>
      <c r="W818" s="6"/>
      <c r="X818" s="6"/>
      <c r="Y818" s="6"/>
    </row>
    <row r="819" spans="1:25" customFormat="1" ht="13.35" customHeight="1" x14ac:dyDescent="0.25">
      <c r="A819" s="2">
        <v>2022</v>
      </c>
      <c r="B819" s="14" t="s">
        <v>179</v>
      </c>
      <c r="C819" s="2" t="s">
        <v>758</v>
      </c>
      <c r="D819" s="2" t="s">
        <v>69</v>
      </c>
      <c r="E819" s="2" t="s">
        <v>66</v>
      </c>
      <c r="F819" s="2" t="s">
        <v>67</v>
      </c>
      <c r="G819" s="9">
        <f>SUMIFS('Raw Data'!G$3:G$641,'Raw Data'!$B$3:$B$641,$B819,'Raw Data'!$D$3:$D$641,$E819)</f>
        <v>0</v>
      </c>
      <c r="H819" s="9">
        <f>SUMIFS('Raw Data'!H$3:H$641,'Raw Data'!$B$3:$B$641,$B819,'Raw Data'!$D$3:$D$641,$E819)</f>
        <v>0</v>
      </c>
      <c r="I819" s="9">
        <f>SUMIFS('Raw Data'!I$3:I$641,'Raw Data'!$B$3:$B$641,$B819,'Raw Data'!$D$3:$D$641,$E819)</f>
        <v>0</v>
      </c>
      <c r="J819" s="10">
        <f t="shared" si="48"/>
        <v>0</v>
      </c>
      <c r="K819" s="11">
        <f t="shared" si="49"/>
        <v>0</v>
      </c>
      <c r="L819" s="10">
        <f t="shared" si="50"/>
        <v>0</v>
      </c>
      <c r="M819" s="11">
        <f t="shared" si="51"/>
        <v>0</v>
      </c>
      <c r="N819" s="43">
        <v>1</v>
      </c>
      <c r="O819" s="12">
        <v>1200</v>
      </c>
      <c r="P819" s="13">
        <v>0</v>
      </c>
      <c r="Q819" s="43">
        <v>0</v>
      </c>
      <c r="R819" s="43">
        <v>0</v>
      </c>
      <c r="S819" s="13">
        <v>563</v>
      </c>
      <c r="T819" s="42" t="s">
        <v>66</v>
      </c>
      <c r="U819" s="2">
        <v>500</v>
      </c>
      <c r="V819" s="6"/>
      <c r="W819" s="6"/>
      <c r="X819" s="6"/>
      <c r="Y819" s="6"/>
    </row>
    <row r="820" spans="1:25" customFormat="1" ht="13.35" customHeight="1" x14ac:dyDescent="0.25">
      <c r="A820" s="2">
        <v>2022</v>
      </c>
      <c r="B820" s="14" t="s">
        <v>186</v>
      </c>
      <c r="C820" s="2" t="s">
        <v>758</v>
      </c>
      <c r="D820" s="2" t="s">
        <v>187</v>
      </c>
      <c r="E820" s="2" t="s">
        <v>29</v>
      </c>
      <c r="F820" s="2" t="s">
        <v>30</v>
      </c>
      <c r="G820" s="9">
        <f>SUMIFS('Raw Data'!G$3:G$641,'Raw Data'!$B$3:$B$641,$B820,'Raw Data'!$D$3:$D$641,$E820)</f>
        <v>0</v>
      </c>
      <c r="H820" s="9">
        <f>SUMIFS('Raw Data'!H$3:H$641,'Raw Data'!$B$3:$B$641,$B820,'Raw Data'!$D$3:$D$641,$E820)</f>
        <v>0</v>
      </c>
      <c r="I820" s="9">
        <f>SUMIFS('Raw Data'!I$3:I$641,'Raw Data'!$B$3:$B$641,$B820,'Raw Data'!$D$3:$D$641,$E820)</f>
        <v>0</v>
      </c>
      <c r="J820" s="10">
        <f t="shared" si="48"/>
        <v>0</v>
      </c>
      <c r="K820" s="11">
        <f t="shared" si="49"/>
        <v>0</v>
      </c>
      <c r="L820" s="10">
        <f t="shared" si="50"/>
        <v>0</v>
      </c>
      <c r="M820" s="11">
        <f t="shared" si="51"/>
        <v>0</v>
      </c>
      <c r="N820" s="43">
        <v>1</v>
      </c>
      <c r="O820" s="12">
        <v>1200</v>
      </c>
      <c r="P820" s="13">
        <v>0</v>
      </c>
      <c r="Q820" s="43">
        <v>12</v>
      </c>
      <c r="R820" s="43">
        <v>0</v>
      </c>
      <c r="S820" s="13">
        <v>0</v>
      </c>
      <c r="T820" s="42" t="s">
        <v>29</v>
      </c>
      <c r="U820" s="2">
        <v>300</v>
      </c>
      <c r="V820" s="15"/>
      <c r="W820" s="6"/>
      <c r="X820" s="6"/>
      <c r="Y820" s="6"/>
    </row>
    <row r="821" spans="1:25" customFormat="1" ht="13.35" customHeight="1" x14ac:dyDescent="0.25">
      <c r="A821" s="2">
        <v>2022</v>
      </c>
      <c r="B821" s="14" t="s">
        <v>186</v>
      </c>
      <c r="C821" s="2" t="s">
        <v>758</v>
      </c>
      <c r="D821" s="2" t="s">
        <v>187</v>
      </c>
      <c r="E821" s="2" t="s">
        <v>31</v>
      </c>
      <c r="F821" s="2" t="s">
        <v>32</v>
      </c>
      <c r="G821" s="9">
        <f>SUMIFS('Raw Data'!G$3:G$641,'Raw Data'!$B$3:$B$641,$B821,'Raw Data'!$D$3:$D$641,$E821)</f>
        <v>0</v>
      </c>
      <c r="H821" s="9">
        <f>SUMIFS('Raw Data'!H$3:H$641,'Raw Data'!$B$3:$B$641,$B821,'Raw Data'!$D$3:$D$641,$E821)</f>
        <v>0</v>
      </c>
      <c r="I821" s="9">
        <f>SUMIFS('Raw Data'!I$3:I$641,'Raw Data'!$B$3:$B$641,$B821,'Raw Data'!$D$3:$D$641,$E821)</f>
        <v>0</v>
      </c>
      <c r="J821" s="10">
        <f t="shared" si="48"/>
        <v>0</v>
      </c>
      <c r="K821" s="11">
        <f t="shared" si="49"/>
        <v>0</v>
      </c>
      <c r="L821" s="10">
        <f t="shared" si="50"/>
        <v>0</v>
      </c>
      <c r="M821" s="11">
        <f t="shared" si="51"/>
        <v>0</v>
      </c>
      <c r="N821" s="43">
        <v>1</v>
      </c>
      <c r="O821" s="12">
        <v>1200</v>
      </c>
      <c r="P821" s="13">
        <v>0</v>
      </c>
      <c r="Q821" s="43">
        <v>12</v>
      </c>
      <c r="R821" s="43">
        <v>0</v>
      </c>
      <c r="S821" s="13">
        <v>0</v>
      </c>
      <c r="T821" s="42" t="s">
        <v>31</v>
      </c>
      <c r="U821" s="2">
        <v>300</v>
      </c>
      <c r="V821" s="6"/>
    </row>
    <row r="822" spans="1:25" customFormat="1" ht="13.35" customHeight="1" x14ac:dyDescent="0.25">
      <c r="A822" s="2">
        <v>2022</v>
      </c>
      <c r="B822" s="14" t="s">
        <v>188</v>
      </c>
      <c r="C822" s="2" t="s">
        <v>758</v>
      </c>
      <c r="D822" s="2" t="s">
        <v>189</v>
      </c>
      <c r="E822" s="2" t="s">
        <v>29</v>
      </c>
      <c r="F822" s="2" t="s">
        <v>30</v>
      </c>
      <c r="G822" s="9">
        <f>SUMIFS('Raw Data'!G$3:G$641,'Raw Data'!$B$3:$B$641,$B822,'Raw Data'!$D$3:$D$641,$E822)</f>
        <v>0</v>
      </c>
      <c r="H822" s="9">
        <f>SUMIFS('Raw Data'!H$3:H$641,'Raw Data'!$B$3:$B$641,$B822,'Raw Data'!$D$3:$D$641,$E822)</f>
        <v>0</v>
      </c>
      <c r="I822" s="9">
        <f>SUMIFS('Raw Data'!I$3:I$641,'Raw Data'!$B$3:$B$641,$B822,'Raw Data'!$D$3:$D$641,$E822)</f>
        <v>0</v>
      </c>
      <c r="J822" s="10">
        <f t="shared" si="48"/>
        <v>0</v>
      </c>
      <c r="K822" s="11">
        <f t="shared" si="49"/>
        <v>0</v>
      </c>
      <c r="L822" s="10">
        <f t="shared" si="50"/>
        <v>0</v>
      </c>
      <c r="M822" s="11">
        <f t="shared" si="51"/>
        <v>0</v>
      </c>
      <c r="N822" s="43">
        <v>1</v>
      </c>
      <c r="O822" s="12">
        <v>1200</v>
      </c>
      <c r="P822" s="13">
        <v>0</v>
      </c>
      <c r="Q822" s="43">
        <v>22</v>
      </c>
      <c r="R822" s="43">
        <v>0</v>
      </c>
      <c r="S822" s="13">
        <v>0</v>
      </c>
      <c r="T822" s="42" t="s">
        <v>29</v>
      </c>
      <c r="U822" s="2">
        <v>300</v>
      </c>
      <c r="W822" s="6"/>
      <c r="X822" s="6"/>
      <c r="Y822" s="6"/>
    </row>
    <row r="823" spans="1:25" customFormat="1" ht="13.35" customHeight="1" x14ac:dyDescent="0.25">
      <c r="A823" s="2">
        <v>2022</v>
      </c>
      <c r="B823" s="14" t="s">
        <v>188</v>
      </c>
      <c r="C823" s="2" t="s">
        <v>758</v>
      </c>
      <c r="D823" s="2" t="s">
        <v>189</v>
      </c>
      <c r="E823" s="2" t="s">
        <v>31</v>
      </c>
      <c r="F823" s="2" t="s">
        <v>32</v>
      </c>
      <c r="G823" s="9">
        <f>SUMIFS('Raw Data'!G$3:G$641,'Raw Data'!$B$3:$B$641,$B823,'Raw Data'!$D$3:$D$641,$E823)</f>
        <v>0</v>
      </c>
      <c r="H823" s="9">
        <f>SUMIFS('Raw Data'!H$3:H$641,'Raw Data'!$B$3:$B$641,$B823,'Raw Data'!$D$3:$D$641,$E823)</f>
        <v>0</v>
      </c>
      <c r="I823" s="9">
        <f>SUMIFS('Raw Data'!I$3:I$641,'Raw Data'!$B$3:$B$641,$B823,'Raw Data'!$D$3:$D$641,$E823)</f>
        <v>0</v>
      </c>
      <c r="J823" s="10">
        <f t="shared" si="48"/>
        <v>0</v>
      </c>
      <c r="K823" s="11">
        <f t="shared" si="49"/>
        <v>0</v>
      </c>
      <c r="L823" s="10">
        <f t="shared" si="50"/>
        <v>0</v>
      </c>
      <c r="M823" s="11">
        <f t="shared" si="51"/>
        <v>0</v>
      </c>
      <c r="N823" s="43">
        <v>1</v>
      </c>
      <c r="O823" s="12">
        <v>1200</v>
      </c>
      <c r="P823" s="13">
        <v>0</v>
      </c>
      <c r="Q823" s="43">
        <v>22</v>
      </c>
      <c r="R823" s="43">
        <v>0</v>
      </c>
      <c r="S823" s="13">
        <v>0</v>
      </c>
      <c r="T823" s="42" t="s">
        <v>31</v>
      </c>
      <c r="U823" s="2">
        <v>300</v>
      </c>
    </row>
    <row r="824" spans="1:25" customFormat="1" ht="13.35" customHeight="1" x14ac:dyDescent="0.25">
      <c r="A824" s="2">
        <v>2022</v>
      </c>
      <c r="B824" s="44" t="s">
        <v>200</v>
      </c>
      <c r="C824" s="44" t="s">
        <v>758</v>
      </c>
      <c r="D824" s="44" t="s">
        <v>201</v>
      </c>
      <c r="E824" s="44" t="s">
        <v>17</v>
      </c>
      <c r="F824" s="44" t="s">
        <v>18</v>
      </c>
      <c r="G824" s="9">
        <f>SUMIFS('Raw Data'!G$3:G$641,'Raw Data'!$B$3:$B$641,$B824,'Raw Data'!$D$3:$D$641,$E824)</f>
        <v>35500</v>
      </c>
      <c r="H824" s="9">
        <f>SUMIFS('Raw Data'!H$3:H$641,'Raw Data'!$B$3:$B$641,$B824,'Raw Data'!$D$3:$D$641,$E824)</f>
        <v>44387.75</v>
      </c>
      <c r="I824" s="9">
        <f>SUMIFS('Raw Data'!I$3:I$641,'Raw Data'!$B$3:$B$641,$B824,'Raw Data'!$D$3:$D$641,$E824)</f>
        <v>0</v>
      </c>
      <c r="J824" s="10">
        <f t="shared" si="48"/>
        <v>44387.75</v>
      </c>
      <c r="K824" s="11">
        <f t="shared" si="49"/>
        <v>-8887.75</v>
      </c>
      <c r="L824" s="10">
        <f t="shared" si="50"/>
        <v>20708.333333333336</v>
      </c>
      <c r="M824" s="11">
        <f t="shared" si="51"/>
        <v>-23679.416666666664</v>
      </c>
      <c r="N824" s="43">
        <v>1</v>
      </c>
      <c r="O824" s="12">
        <v>1290</v>
      </c>
      <c r="P824" s="13">
        <v>0</v>
      </c>
      <c r="Q824" s="43">
        <v>0</v>
      </c>
      <c r="R824" s="43">
        <v>0</v>
      </c>
      <c r="S824" s="13">
        <v>0</v>
      </c>
      <c r="T824" s="42" t="s">
        <v>17</v>
      </c>
      <c r="U824" s="2">
        <v>500</v>
      </c>
      <c r="V824" s="6"/>
    </row>
    <row r="825" spans="1:25" customFormat="1" ht="13.35" customHeight="1" x14ac:dyDescent="0.25">
      <c r="A825" s="2">
        <v>2022</v>
      </c>
      <c r="B825" s="44" t="s">
        <v>210</v>
      </c>
      <c r="C825" s="44" t="s">
        <v>758</v>
      </c>
      <c r="D825" s="44" t="s">
        <v>65</v>
      </c>
      <c r="E825" s="44" t="s">
        <v>66</v>
      </c>
      <c r="F825" s="44" t="s">
        <v>67</v>
      </c>
      <c r="G825" s="9">
        <f>SUMIFS('Raw Data'!G$3:G$641,'Raw Data'!$B$3:$B$641,$B825,'Raw Data'!$D$3:$D$641,$E825)</f>
        <v>1400000</v>
      </c>
      <c r="H825" s="9">
        <f>SUMIFS('Raw Data'!H$3:H$641,'Raw Data'!$B$3:$B$641,$B825,'Raw Data'!$D$3:$D$641,$E825)</f>
        <v>800322.6</v>
      </c>
      <c r="I825" s="9">
        <f>SUMIFS('Raw Data'!I$3:I$641,'Raw Data'!$B$3:$B$641,$B825,'Raw Data'!$D$3:$D$641,$E825)</f>
        <v>0</v>
      </c>
      <c r="J825" s="10">
        <f t="shared" si="48"/>
        <v>800322.6</v>
      </c>
      <c r="K825" s="11">
        <f t="shared" si="49"/>
        <v>599677.4</v>
      </c>
      <c r="L825" s="10">
        <f t="shared" si="50"/>
        <v>816666.66666666674</v>
      </c>
      <c r="M825" s="11">
        <f t="shared" si="51"/>
        <v>16344.066666666768</v>
      </c>
      <c r="N825" s="43">
        <v>1</v>
      </c>
      <c r="O825" s="12">
        <v>1290</v>
      </c>
      <c r="P825" s="13">
        <v>0</v>
      </c>
      <c r="Q825" s="43">
        <v>0</v>
      </c>
      <c r="R825" s="43">
        <v>0</v>
      </c>
      <c r="S825" s="13">
        <v>562</v>
      </c>
      <c r="T825" s="42" t="s">
        <v>66</v>
      </c>
      <c r="U825" s="2">
        <v>500</v>
      </c>
      <c r="V825" s="6"/>
    </row>
    <row r="826" spans="1:25" customFormat="1" ht="13.35" customHeight="1" x14ac:dyDescent="0.25">
      <c r="A826" s="2">
        <v>2022</v>
      </c>
      <c r="B826" s="44" t="s">
        <v>211</v>
      </c>
      <c r="C826" s="44" t="s">
        <v>758</v>
      </c>
      <c r="D826" s="44" t="s">
        <v>69</v>
      </c>
      <c r="E826" s="44" t="s">
        <v>66</v>
      </c>
      <c r="F826" s="44" t="s">
        <v>67</v>
      </c>
      <c r="G826" s="9">
        <f>SUMIFS('Raw Data'!G$3:G$641,'Raw Data'!$B$3:$B$641,$B826,'Raw Data'!$D$3:$D$641,$E826)</f>
        <v>900000</v>
      </c>
      <c r="H826" s="9">
        <f>SUMIFS('Raw Data'!H$3:H$641,'Raw Data'!$B$3:$B$641,$B826,'Raw Data'!$D$3:$D$641,$E826)</f>
        <v>603702.24</v>
      </c>
      <c r="I826" s="9">
        <f>SUMIFS('Raw Data'!I$3:I$641,'Raw Data'!$B$3:$B$641,$B826,'Raw Data'!$D$3:$D$641,$E826)</f>
        <v>0</v>
      </c>
      <c r="J826" s="10">
        <f t="shared" si="48"/>
        <v>603702.24</v>
      </c>
      <c r="K826" s="11">
        <f t="shared" si="49"/>
        <v>296297.76</v>
      </c>
      <c r="L826" s="10">
        <f t="shared" si="50"/>
        <v>525000</v>
      </c>
      <c r="M826" s="11">
        <f t="shared" si="51"/>
        <v>-78702.239999999991</v>
      </c>
      <c r="N826" s="43">
        <v>1</v>
      </c>
      <c r="O826" s="12">
        <v>1290</v>
      </c>
      <c r="P826" s="13">
        <v>0</v>
      </c>
      <c r="Q826" s="43">
        <v>0</v>
      </c>
      <c r="R826" s="43">
        <v>0</v>
      </c>
      <c r="S826" s="13">
        <v>563</v>
      </c>
      <c r="T826" s="42" t="s">
        <v>66</v>
      </c>
      <c r="U826" s="2">
        <v>500</v>
      </c>
      <c r="V826" s="6"/>
    </row>
    <row r="827" spans="1:25" customFormat="1" ht="13.35" customHeight="1" x14ac:dyDescent="0.25">
      <c r="A827" s="2">
        <v>2022</v>
      </c>
      <c r="B827" s="44" t="s">
        <v>215</v>
      </c>
      <c r="C827" s="2" t="s">
        <v>758</v>
      </c>
      <c r="D827" s="44" t="s">
        <v>216</v>
      </c>
      <c r="E827" s="44" t="s">
        <v>31</v>
      </c>
      <c r="F827" s="44" t="s">
        <v>32</v>
      </c>
      <c r="G827" s="9">
        <f>SUMIFS('Raw Data'!G$3:G$641,'Raw Data'!$B$3:$B$641,$B827,'Raw Data'!$D$3:$D$641,$E827)</f>
        <v>50000</v>
      </c>
      <c r="H827" s="9">
        <f>SUMIFS('Raw Data'!H$3:H$641,'Raw Data'!$B$3:$B$641,$B827,'Raw Data'!$D$3:$D$641,$E827)</f>
        <v>19857.509999999998</v>
      </c>
      <c r="I827" s="9">
        <f>SUMIFS('Raw Data'!I$3:I$641,'Raw Data'!$B$3:$B$641,$B827,'Raw Data'!$D$3:$D$641,$E827)</f>
        <v>0</v>
      </c>
      <c r="J827" s="10">
        <f t="shared" si="48"/>
        <v>19857.509999999998</v>
      </c>
      <c r="K827" s="11">
        <f t="shared" si="49"/>
        <v>30142.49</v>
      </c>
      <c r="L827" s="10">
        <f t="shared" si="50"/>
        <v>29166.666666666668</v>
      </c>
      <c r="M827" s="11">
        <f t="shared" si="51"/>
        <v>9309.1566666666695</v>
      </c>
      <c r="N827" s="43">
        <v>1</v>
      </c>
      <c r="O827" s="12">
        <v>1290</v>
      </c>
      <c r="P827" s="13">
        <v>0</v>
      </c>
      <c r="Q827" s="43">
        <v>12</v>
      </c>
      <c r="R827" s="43">
        <v>0</v>
      </c>
      <c r="S827" s="13">
        <v>0</v>
      </c>
      <c r="T827" s="42">
        <v>329</v>
      </c>
      <c r="U827" s="2">
        <v>300</v>
      </c>
      <c r="V827" s="6"/>
    </row>
    <row r="828" spans="1:25" customFormat="1" ht="13.35" customHeight="1" x14ac:dyDescent="0.25">
      <c r="A828" s="2">
        <v>2022</v>
      </c>
      <c r="B828" s="44" t="s">
        <v>218</v>
      </c>
      <c r="C828" s="2" t="s">
        <v>758</v>
      </c>
      <c r="D828" s="44" t="s">
        <v>219</v>
      </c>
      <c r="E828" s="44" t="s">
        <v>31</v>
      </c>
      <c r="F828" s="44" t="s">
        <v>32</v>
      </c>
      <c r="G828" s="9">
        <f>SUMIFS('Raw Data'!G$3:G$641,'Raw Data'!$B$3:$B$641,$B828,'Raw Data'!$D$3:$D$641,$E828)</f>
        <v>50000</v>
      </c>
      <c r="H828" s="9">
        <f>SUMIFS('Raw Data'!H$3:H$641,'Raw Data'!$B$3:$B$641,$B828,'Raw Data'!$D$3:$D$641,$E828)</f>
        <v>5918.53</v>
      </c>
      <c r="I828" s="9">
        <f>SUMIFS('Raw Data'!I$3:I$641,'Raw Data'!$B$3:$B$641,$B828,'Raw Data'!$D$3:$D$641,$E828)</f>
        <v>0</v>
      </c>
      <c r="J828" s="10">
        <f t="shared" si="48"/>
        <v>5918.53</v>
      </c>
      <c r="K828" s="11">
        <f t="shared" si="49"/>
        <v>44081.47</v>
      </c>
      <c r="L828" s="10">
        <f t="shared" si="50"/>
        <v>29166.666666666668</v>
      </c>
      <c r="M828" s="11">
        <f t="shared" si="51"/>
        <v>23248.136666666669</v>
      </c>
      <c r="N828" s="43">
        <v>1</v>
      </c>
      <c r="O828" s="12">
        <v>1290</v>
      </c>
      <c r="P828" s="13">
        <v>0</v>
      </c>
      <c r="Q828" s="43">
        <v>22</v>
      </c>
      <c r="R828" s="43">
        <v>0</v>
      </c>
      <c r="S828" s="13">
        <v>0</v>
      </c>
      <c r="T828" s="42">
        <v>329</v>
      </c>
      <c r="U828" s="2">
        <v>300</v>
      </c>
      <c r="V828" s="6"/>
    </row>
    <row r="829" spans="1:25" customFormat="1" ht="13.35" customHeight="1" x14ac:dyDescent="0.25">
      <c r="A829" s="2">
        <v>2022</v>
      </c>
      <c r="B829" s="14" t="s">
        <v>229</v>
      </c>
      <c r="C829" s="2" t="s">
        <v>758</v>
      </c>
      <c r="D829" s="2" t="s">
        <v>228</v>
      </c>
      <c r="E829" s="2" t="s">
        <v>29</v>
      </c>
      <c r="F829" s="2" t="s">
        <v>30</v>
      </c>
      <c r="G829" s="9">
        <f>SUMIFS('Raw Data'!G$3:G$641,'Raw Data'!$B$3:$B$641,$B829,'Raw Data'!$D$3:$D$641,$E829)</f>
        <v>0</v>
      </c>
      <c r="H829" s="9">
        <f>SUMIFS('Raw Data'!H$3:H$641,'Raw Data'!$B$3:$B$641,$B829,'Raw Data'!$D$3:$D$641,$E829)</f>
        <v>0</v>
      </c>
      <c r="I829" s="9">
        <f>SUMIFS('Raw Data'!I$3:I$641,'Raw Data'!$B$3:$B$641,$B829,'Raw Data'!$D$3:$D$641,$E829)</f>
        <v>0</v>
      </c>
      <c r="J829" s="10">
        <f t="shared" si="48"/>
        <v>0</v>
      </c>
      <c r="K829" s="11">
        <f t="shared" si="49"/>
        <v>0</v>
      </c>
      <c r="L829" s="10">
        <f t="shared" si="50"/>
        <v>0</v>
      </c>
      <c r="M829" s="11">
        <f t="shared" si="51"/>
        <v>0</v>
      </c>
      <c r="N829" s="43">
        <v>1</v>
      </c>
      <c r="O829" s="12">
        <v>1380</v>
      </c>
      <c r="P829" s="13">
        <v>0</v>
      </c>
      <c r="Q829" s="43">
        <v>24</v>
      </c>
      <c r="R829" s="43">
        <v>7</v>
      </c>
      <c r="S829" s="13">
        <v>0</v>
      </c>
      <c r="T829" s="42" t="s">
        <v>29</v>
      </c>
      <c r="U829" s="2">
        <v>300</v>
      </c>
      <c r="V829" s="15"/>
    </row>
    <row r="830" spans="1:25" customFormat="1" ht="13.35" customHeight="1" x14ac:dyDescent="0.25">
      <c r="A830" s="2">
        <v>2022</v>
      </c>
      <c r="B830" s="14" t="s">
        <v>229</v>
      </c>
      <c r="C830" s="2" t="s">
        <v>758</v>
      </c>
      <c r="D830" s="2" t="s">
        <v>228</v>
      </c>
      <c r="E830" s="2" t="s">
        <v>31</v>
      </c>
      <c r="F830" s="2" t="s">
        <v>32</v>
      </c>
      <c r="G830" s="9">
        <f>SUMIFS('Raw Data'!G$3:G$641,'Raw Data'!$B$3:$B$641,$B830,'Raw Data'!$D$3:$D$641,$E830)</f>
        <v>0</v>
      </c>
      <c r="H830" s="9">
        <f>SUMIFS('Raw Data'!H$3:H$641,'Raw Data'!$B$3:$B$641,$B830,'Raw Data'!$D$3:$D$641,$E830)</f>
        <v>6144.6</v>
      </c>
      <c r="I830" s="9">
        <f>SUMIFS('Raw Data'!I$3:I$641,'Raw Data'!$B$3:$B$641,$B830,'Raw Data'!$D$3:$D$641,$E830)</f>
        <v>0</v>
      </c>
      <c r="J830" s="10">
        <f t="shared" si="48"/>
        <v>6144.6</v>
      </c>
      <c r="K830" s="11">
        <f t="shared" si="49"/>
        <v>-6144.6</v>
      </c>
      <c r="L830" s="10">
        <f t="shared" si="50"/>
        <v>0</v>
      </c>
      <c r="M830" s="11">
        <f t="shared" si="51"/>
        <v>-6144.6</v>
      </c>
      <c r="N830" s="43">
        <v>1</v>
      </c>
      <c r="O830" s="12">
        <v>1380</v>
      </c>
      <c r="P830" s="13">
        <v>0</v>
      </c>
      <c r="Q830" s="43">
        <v>24</v>
      </c>
      <c r="R830" s="43">
        <v>7</v>
      </c>
      <c r="S830" s="13">
        <v>0</v>
      </c>
      <c r="T830" s="42" t="s">
        <v>31</v>
      </c>
      <c r="U830" s="2">
        <v>300</v>
      </c>
      <c r="V830" s="6"/>
    </row>
    <row r="831" spans="1:25" customFormat="1" ht="13.35" customHeight="1" x14ac:dyDescent="0.25">
      <c r="A831" s="2">
        <v>2022</v>
      </c>
      <c r="B831" s="14" t="s">
        <v>254</v>
      </c>
      <c r="C831" s="2" t="s">
        <v>758</v>
      </c>
      <c r="D831" s="2" t="s">
        <v>255</v>
      </c>
      <c r="E831" s="2" t="s">
        <v>29</v>
      </c>
      <c r="F831" s="2" t="s">
        <v>30</v>
      </c>
      <c r="G831" s="9">
        <f>SUMIFS('Raw Data'!G$3:G$641,'Raw Data'!$B$3:$B$641,$B831,'Raw Data'!$D$3:$D$641,$E831)</f>
        <v>0</v>
      </c>
      <c r="H831" s="9">
        <f>SUMIFS('Raw Data'!H$3:H$641,'Raw Data'!$B$3:$B$641,$B831,'Raw Data'!$D$3:$D$641,$E831)</f>
        <v>0</v>
      </c>
      <c r="I831" s="9">
        <f>SUMIFS('Raw Data'!I$3:I$641,'Raw Data'!$B$3:$B$641,$B831,'Raw Data'!$D$3:$D$641,$E831)</f>
        <v>0</v>
      </c>
      <c r="J831" s="10">
        <f t="shared" si="48"/>
        <v>0</v>
      </c>
      <c r="K831" s="11">
        <f t="shared" si="49"/>
        <v>0</v>
      </c>
      <c r="L831" s="10">
        <f t="shared" si="50"/>
        <v>0</v>
      </c>
      <c r="M831" s="11">
        <f t="shared" si="51"/>
        <v>0</v>
      </c>
      <c r="N831" s="43">
        <v>1</v>
      </c>
      <c r="O831" s="12">
        <v>1390</v>
      </c>
      <c r="P831" s="13">
        <v>800</v>
      </c>
      <c r="Q831" s="43">
        <v>24</v>
      </c>
      <c r="R831" s="43">
        <v>7</v>
      </c>
      <c r="S831" s="13">
        <v>189</v>
      </c>
      <c r="T831" s="42" t="s">
        <v>29</v>
      </c>
      <c r="U831" s="2">
        <v>300</v>
      </c>
    </row>
    <row r="832" spans="1:25" customFormat="1" ht="13.35" customHeight="1" x14ac:dyDescent="0.25">
      <c r="A832" s="2">
        <v>2022</v>
      </c>
      <c r="B832" s="44" t="s">
        <v>899</v>
      </c>
      <c r="C832" s="2" t="s">
        <v>758</v>
      </c>
      <c r="D832" s="44" t="s">
        <v>900</v>
      </c>
      <c r="E832" s="44" t="s">
        <v>13</v>
      </c>
      <c r="F832" s="44" t="s">
        <v>14</v>
      </c>
      <c r="G832" s="9">
        <f>SUMIFS('Raw Data'!G$3:G$641,'Raw Data'!$B$3:$B$641,$B832,'Raw Data'!$D$3:$D$641,$E832)</f>
        <v>0</v>
      </c>
      <c r="H832" s="9">
        <f>SUMIFS('Raw Data'!H$3:H$641,'Raw Data'!$B$3:$B$641,$B832,'Raw Data'!$D$3:$D$641,$E832)</f>
        <v>0</v>
      </c>
      <c r="I832" s="9">
        <f>SUMIFS('Raw Data'!I$3:I$641,'Raw Data'!$B$3:$B$641,$B832,'Raw Data'!$D$3:$D$641,$E832)</f>
        <v>0</v>
      </c>
      <c r="J832" s="10">
        <f t="shared" si="48"/>
        <v>0</v>
      </c>
      <c r="K832" s="11">
        <f t="shared" si="49"/>
        <v>0</v>
      </c>
      <c r="L832" s="10">
        <f t="shared" si="50"/>
        <v>0</v>
      </c>
      <c r="M832" s="11">
        <f t="shared" si="51"/>
        <v>0</v>
      </c>
      <c r="N832" s="46">
        <v>1</v>
      </c>
      <c r="O832" s="2">
        <v>1490</v>
      </c>
      <c r="P832" s="47">
        <v>0</v>
      </c>
      <c r="Q832" s="46">
        <v>0</v>
      </c>
      <c r="R832" s="46">
        <v>0</v>
      </c>
      <c r="S832" s="47">
        <v>0</v>
      </c>
      <c r="T832" s="42">
        <v>610</v>
      </c>
      <c r="U832" s="2">
        <v>600</v>
      </c>
      <c r="V832" s="6"/>
      <c r="W832" s="6"/>
      <c r="X832" s="6"/>
      <c r="Y832" s="6"/>
    </row>
    <row r="833" spans="1:25" customFormat="1" ht="13.35" customHeight="1" x14ac:dyDescent="0.25">
      <c r="A833" s="2">
        <v>2022</v>
      </c>
      <c r="B833" s="14" t="s">
        <v>343</v>
      </c>
      <c r="C833" s="2" t="s">
        <v>758</v>
      </c>
      <c r="D833" s="44" t="s">
        <v>344</v>
      </c>
      <c r="E833" s="2" t="s">
        <v>23</v>
      </c>
      <c r="F833" s="44" t="s">
        <v>24</v>
      </c>
      <c r="G833" s="9">
        <f>SUMIFS('Raw Data'!G$3:G$641,'Raw Data'!$B$3:$B$641,$B833,'Raw Data'!$D$3:$D$641,$E833)</f>
        <v>100000</v>
      </c>
      <c r="H833" s="9">
        <f>SUMIFS('Raw Data'!H$3:H$641,'Raw Data'!$B$3:$B$641,$B833,'Raw Data'!$D$3:$D$641,$E833)</f>
        <v>46596</v>
      </c>
      <c r="I833" s="9">
        <f>SUMIFS('Raw Data'!I$3:I$641,'Raw Data'!$B$3:$B$641,$B833,'Raw Data'!$D$3:$D$641,$E833)</f>
        <v>0</v>
      </c>
      <c r="J833" s="10">
        <f t="shared" si="48"/>
        <v>46596</v>
      </c>
      <c r="K833" s="11">
        <f t="shared" si="49"/>
        <v>53404</v>
      </c>
      <c r="L833" s="10">
        <f t="shared" si="50"/>
        <v>58333.333333333336</v>
      </c>
      <c r="M833" s="11">
        <f t="shared" si="51"/>
        <v>11737.333333333336</v>
      </c>
      <c r="N833" s="43">
        <v>1</v>
      </c>
      <c r="O833" s="12">
        <v>2271</v>
      </c>
      <c r="P833" s="13">
        <v>0</v>
      </c>
      <c r="Q833" s="43">
        <v>0</v>
      </c>
      <c r="R833" s="43">
        <v>0</v>
      </c>
      <c r="S833" s="13">
        <v>0</v>
      </c>
      <c r="T833" s="42" t="s">
        <v>23</v>
      </c>
      <c r="U833" s="2">
        <v>200</v>
      </c>
      <c r="V833" s="6"/>
      <c r="W833" s="6"/>
      <c r="X833" s="6"/>
      <c r="Y833" s="6"/>
    </row>
    <row r="834" spans="1:25" customFormat="1" ht="13.35" customHeight="1" x14ac:dyDescent="0.25">
      <c r="A834" s="2">
        <v>2022</v>
      </c>
      <c r="B834" s="44" t="s">
        <v>851</v>
      </c>
      <c r="C834" s="44" t="s">
        <v>758</v>
      </c>
      <c r="D834" s="44" t="s">
        <v>852</v>
      </c>
      <c r="E834" s="44" t="s">
        <v>19</v>
      </c>
      <c r="F834" s="44" t="s">
        <v>20</v>
      </c>
      <c r="G834" s="9">
        <f>SUMIFS('Raw Data'!G$3:G$641,'Raw Data'!$B$3:$B$641,$B834,'Raw Data'!$D$3:$D$641,$E834)</f>
        <v>0</v>
      </c>
      <c r="H834" s="9">
        <f>SUMIFS('Raw Data'!H$3:H$641,'Raw Data'!$B$3:$B$641,$B834,'Raw Data'!$D$3:$D$641,$E834)</f>
        <v>0</v>
      </c>
      <c r="I834" s="9">
        <f>SUMIFS('Raw Data'!I$3:I$641,'Raw Data'!$B$3:$B$641,$B834,'Raw Data'!$D$3:$D$641,$E834)</f>
        <v>0</v>
      </c>
      <c r="J834" s="10">
        <f t="shared" si="48"/>
        <v>0</v>
      </c>
      <c r="K834" s="11">
        <f t="shared" si="49"/>
        <v>0</v>
      </c>
      <c r="L834" s="10">
        <f t="shared" si="50"/>
        <v>0</v>
      </c>
      <c r="M834" s="11">
        <f t="shared" si="51"/>
        <v>0</v>
      </c>
      <c r="N834" s="43">
        <v>1</v>
      </c>
      <c r="O834" s="12">
        <v>2271</v>
      </c>
      <c r="P834" s="13">
        <v>0</v>
      </c>
      <c r="Q834" s="43">
        <v>0</v>
      </c>
      <c r="R834" s="43">
        <v>0</v>
      </c>
      <c r="S834" s="13">
        <v>79</v>
      </c>
      <c r="T834" s="42" t="s">
        <v>19</v>
      </c>
      <c r="U834" s="2">
        <v>500</v>
      </c>
      <c r="V834" s="6"/>
      <c r="W834" s="6"/>
      <c r="X834" s="6"/>
      <c r="Y834" s="6"/>
    </row>
    <row r="835" spans="1:25" s="15" customFormat="1" ht="13.15" customHeight="1" x14ac:dyDescent="0.25">
      <c r="A835" s="2">
        <v>2022</v>
      </c>
      <c r="B835" s="14" t="s">
        <v>378</v>
      </c>
      <c r="C835" s="2" t="s">
        <v>758</v>
      </c>
      <c r="D835" s="2" t="s">
        <v>379</v>
      </c>
      <c r="E835" s="2" t="s">
        <v>336</v>
      </c>
      <c r="F835" s="2" t="s">
        <v>337</v>
      </c>
      <c r="G835" s="9">
        <f>SUMIFS('Raw Data'!G$3:G$641,'Raw Data'!$B$3:$B$641,$B835,'Raw Data'!$D$3:$D$641,$E835)</f>
        <v>42024</v>
      </c>
      <c r="H835" s="9">
        <f>SUMIFS('Raw Data'!H$3:H$641,'Raw Data'!$B$3:$B$641,$B835,'Raw Data'!$D$3:$D$641,$E835)</f>
        <v>12000</v>
      </c>
      <c r="I835" s="9">
        <f>SUMIFS('Raw Data'!I$3:I$641,'Raw Data'!$B$3:$B$641,$B835,'Raw Data'!$D$3:$D$641,$E835)</f>
        <v>0</v>
      </c>
      <c r="J835" s="10">
        <f t="shared" si="48"/>
        <v>12000</v>
      </c>
      <c r="K835" s="11">
        <f t="shared" si="49"/>
        <v>30024</v>
      </c>
      <c r="L835" s="10">
        <f t="shared" si="50"/>
        <v>24514</v>
      </c>
      <c r="M835" s="11">
        <f t="shared" si="51"/>
        <v>12514</v>
      </c>
      <c r="N835" s="43">
        <v>1</v>
      </c>
      <c r="O835" s="12">
        <v>2310</v>
      </c>
      <c r="P835" s="13">
        <v>0</v>
      </c>
      <c r="Q835" s="43">
        <v>0</v>
      </c>
      <c r="R835" s="43">
        <v>0</v>
      </c>
      <c r="S835" s="13">
        <v>0</v>
      </c>
      <c r="T835" s="42" t="s">
        <v>336</v>
      </c>
      <c r="U835" s="2">
        <v>300</v>
      </c>
      <c r="V835" s="6"/>
    </row>
    <row r="836" spans="1:25" s="15" customFormat="1" ht="13.15" customHeight="1" x14ac:dyDescent="0.25">
      <c r="A836" s="2">
        <v>2022</v>
      </c>
      <c r="B836" s="14" t="s">
        <v>394</v>
      </c>
      <c r="C836" s="2" t="s">
        <v>758</v>
      </c>
      <c r="D836" s="2" t="s">
        <v>395</v>
      </c>
      <c r="E836" s="2" t="s">
        <v>336</v>
      </c>
      <c r="F836" s="2" t="s">
        <v>337</v>
      </c>
      <c r="G836" s="9">
        <f>SUMIFS('Raw Data'!G$3:G$641,'Raw Data'!$B$3:$B$641,$B836,'Raw Data'!$D$3:$D$641,$E836)</f>
        <v>57477</v>
      </c>
      <c r="H836" s="9">
        <f>SUMIFS('Raw Data'!H$3:H$641,'Raw Data'!$B$3:$B$641,$B836,'Raw Data'!$D$3:$D$641,$E836)</f>
        <v>46134.400000000001</v>
      </c>
      <c r="I836" s="9">
        <f>SUMIFS('Raw Data'!I$3:I$641,'Raw Data'!$B$3:$B$641,$B836,'Raw Data'!$D$3:$D$641,$E836)</f>
        <v>0</v>
      </c>
      <c r="J836" s="10">
        <f t="shared" ref="J836:J899" si="52">+H836+I836</f>
        <v>46134.400000000001</v>
      </c>
      <c r="K836" s="11">
        <f t="shared" ref="K836:K899" si="53">+G836-J836</f>
        <v>11342.599999999999</v>
      </c>
      <c r="L836" s="10">
        <f t="shared" ref="L836:L899" si="54">+G836/12*$L$1</f>
        <v>33528.25</v>
      </c>
      <c r="M836" s="11">
        <f t="shared" ref="M836:M899" si="55">+L836-J836</f>
        <v>-12606.150000000001</v>
      </c>
      <c r="N836" s="43">
        <v>1</v>
      </c>
      <c r="O836" s="12">
        <v>2330</v>
      </c>
      <c r="P836" s="13">
        <v>0</v>
      </c>
      <c r="Q836" s="43">
        <v>0</v>
      </c>
      <c r="R836" s="43">
        <v>0</v>
      </c>
      <c r="S836" s="13">
        <v>0</v>
      </c>
      <c r="T836" s="42" t="s">
        <v>336</v>
      </c>
      <c r="U836" s="2">
        <v>300</v>
      </c>
      <c r="V836" s="6"/>
    </row>
    <row r="837" spans="1:25" s="15" customFormat="1" ht="13.15" customHeight="1" x14ac:dyDescent="0.25">
      <c r="A837" s="2">
        <v>2022</v>
      </c>
      <c r="B837" s="14" t="s">
        <v>394</v>
      </c>
      <c r="C837" s="2" t="s">
        <v>758</v>
      </c>
      <c r="D837" s="2" t="s">
        <v>395</v>
      </c>
      <c r="E837" s="2" t="s">
        <v>396</v>
      </c>
      <c r="F837" s="2" t="s">
        <v>397</v>
      </c>
      <c r="G837" s="9">
        <f>SUMIFS('Raw Data'!G$3:G$641,'Raw Data'!$B$3:$B$641,$B837,'Raw Data'!$D$3:$D$641,$E837)</f>
        <v>52554</v>
      </c>
      <c r="H837" s="9">
        <f>SUMIFS('Raw Data'!H$3:H$641,'Raw Data'!$B$3:$B$641,$B837,'Raw Data'!$D$3:$D$641,$E837)</f>
        <v>17859</v>
      </c>
      <c r="I837" s="9">
        <f>SUMIFS('Raw Data'!I$3:I$641,'Raw Data'!$B$3:$B$641,$B837,'Raw Data'!$D$3:$D$641,$E837)</f>
        <v>0</v>
      </c>
      <c r="J837" s="10">
        <f t="shared" si="52"/>
        <v>17859</v>
      </c>
      <c r="K837" s="11">
        <f t="shared" si="53"/>
        <v>34695</v>
      </c>
      <c r="L837" s="10">
        <f t="shared" si="54"/>
        <v>30656.5</v>
      </c>
      <c r="M837" s="11">
        <f t="shared" si="55"/>
        <v>12797.5</v>
      </c>
      <c r="N837" s="43">
        <v>1</v>
      </c>
      <c r="O837" s="12">
        <v>2330</v>
      </c>
      <c r="P837" s="13">
        <v>0</v>
      </c>
      <c r="Q837" s="43">
        <v>0</v>
      </c>
      <c r="R837" s="43">
        <v>0</v>
      </c>
      <c r="S837" s="13">
        <v>0</v>
      </c>
      <c r="T837" s="42" t="s">
        <v>396</v>
      </c>
      <c r="U837" s="2">
        <v>300</v>
      </c>
      <c r="V837" s="69"/>
    </row>
    <row r="838" spans="1:25" s="15" customFormat="1" ht="13.15" customHeight="1" x14ac:dyDescent="0.25">
      <c r="A838" s="2">
        <v>2022</v>
      </c>
      <c r="B838" s="14" t="s">
        <v>394</v>
      </c>
      <c r="C838" s="2" t="s">
        <v>758</v>
      </c>
      <c r="D838" s="2" t="s">
        <v>395</v>
      </c>
      <c r="E838" s="2" t="s">
        <v>33</v>
      </c>
      <c r="F838" s="2" t="s">
        <v>34</v>
      </c>
      <c r="G838" s="9">
        <f>SUMIFS('Raw Data'!G$3:G$641,'Raw Data'!$B$3:$B$641,$B838,'Raw Data'!$D$3:$D$641,$E838)</f>
        <v>57000</v>
      </c>
      <c r="H838" s="9">
        <f>SUMIFS('Raw Data'!H$3:H$641,'Raw Data'!$B$3:$B$641,$B838,'Raw Data'!$D$3:$D$641,$E838)</f>
        <v>22699.67</v>
      </c>
      <c r="I838" s="9">
        <f>SUMIFS('Raw Data'!I$3:I$641,'Raw Data'!$B$3:$B$641,$B838,'Raw Data'!$D$3:$D$641,$E838)</f>
        <v>0</v>
      </c>
      <c r="J838" s="10">
        <f t="shared" si="52"/>
        <v>22699.67</v>
      </c>
      <c r="K838" s="11">
        <f t="shared" si="53"/>
        <v>34300.33</v>
      </c>
      <c r="L838" s="10">
        <f t="shared" si="54"/>
        <v>33250</v>
      </c>
      <c r="M838" s="11">
        <f t="shared" si="55"/>
        <v>10550.330000000002</v>
      </c>
      <c r="N838" s="43">
        <v>1</v>
      </c>
      <c r="O838" s="12">
        <v>2330</v>
      </c>
      <c r="P838" s="13">
        <v>0</v>
      </c>
      <c r="Q838" s="43">
        <v>0</v>
      </c>
      <c r="R838" s="43">
        <v>0</v>
      </c>
      <c r="S838" s="13">
        <v>0</v>
      </c>
      <c r="T838" s="42" t="s">
        <v>33</v>
      </c>
      <c r="U838" s="2">
        <v>300</v>
      </c>
      <c r="V838" s="6"/>
    </row>
    <row r="839" spans="1:25" s="15" customFormat="1" ht="13.15" customHeight="1" x14ac:dyDescent="0.25">
      <c r="A839" s="2">
        <v>2022</v>
      </c>
      <c r="B839" s="14" t="s">
        <v>394</v>
      </c>
      <c r="C839" s="2" t="s">
        <v>758</v>
      </c>
      <c r="D839" s="2" t="s">
        <v>395</v>
      </c>
      <c r="E839" s="2" t="s">
        <v>98</v>
      </c>
      <c r="F839" s="2" t="s">
        <v>99</v>
      </c>
      <c r="G839" s="9">
        <f>SUMIFS('Raw Data'!G$3:G$641,'Raw Data'!$B$3:$B$641,$B839,'Raw Data'!$D$3:$D$641,$E839)</f>
        <v>840.48</v>
      </c>
      <c r="H839" s="9">
        <f>SUMIFS('Raw Data'!H$3:H$641,'Raw Data'!$B$3:$B$641,$B839,'Raw Data'!$D$3:$D$641,$E839)</f>
        <v>0</v>
      </c>
      <c r="I839" s="9">
        <f>SUMIFS('Raw Data'!I$3:I$641,'Raw Data'!$B$3:$B$641,$B839,'Raw Data'!$D$3:$D$641,$E839)</f>
        <v>0</v>
      </c>
      <c r="J839" s="10">
        <f t="shared" si="52"/>
        <v>0</v>
      </c>
      <c r="K839" s="11">
        <f t="shared" si="53"/>
        <v>840.48</v>
      </c>
      <c r="L839" s="10">
        <f t="shared" si="54"/>
        <v>490.28000000000003</v>
      </c>
      <c r="M839" s="11">
        <f t="shared" si="55"/>
        <v>490.28000000000003</v>
      </c>
      <c r="N839" s="43">
        <v>1</v>
      </c>
      <c r="O839" s="12">
        <v>2330</v>
      </c>
      <c r="P839" s="13">
        <v>0</v>
      </c>
      <c r="Q839" s="43">
        <v>0</v>
      </c>
      <c r="R839" s="43">
        <v>0</v>
      </c>
      <c r="S839" s="13">
        <v>0</v>
      </c>
      <c r="T839" s="42" t="s">
        <v>98</v>
      </c>
      <c r="U839" s="2">
        <v>400</v>
      </c>
      <c r="V839" s="6"/>
    </row>
    <row r="840" spans="1:25" ht="13.15" customHeight="1" x14ac:dyDescent="0.25">
      <c r="A840" s="2">
        <v>2022</v>
      </c>
      <c r="B840" s="14" t="s">
        <v>394</v>
      </c>
      <c r="C840" s="2" t="s">
        <v>758</v>
      </c>
      <c r="D840" s="2" t="s">
        <v>395</v>
      </c>
      <c r="E840" s="2" t="s">
        <v>169</v>
      </c>
      <c r="F840" s="2" t="s">
        <v>170</v>
      </c>
      <c r="G840" s="9">
        <f>SUMIFS('Raw Data'!G$3:G$641,'Raw Data'!$B$3:$B$641,$B840,'Raw Data'!$D$3:$D$641,$E840)</f>
        <v>3213</v>
      </c>
      <c r="H840" s="9">
        <f>SUMIFS('Raw Data'!H$3:H$641,'Raw Data'!$B$3:$B$641,$B840,'Raw Data'!$D$3:$D$641,$E840)</f>
        <v>1610.35</v>
      </c>
      <c r="I840" s="9">
        <f>SUMIFS('Raw Data'!I$3:I$641,'Raw Data'!$B$3:$B$641,$B840,'Raw Data'!$D$3:$D$641,$E840)</f>
        <v>0</v>
      </c>
      <c r="J840" s="10">
        <f t="shared" si="52"/>
        <v>1610.35</v>
      </c>
      <c r="K840" s="11">
        <f t="shared" si="53"/>
        <v>1602.65</v>
      </c>
      <c r="L840" s="10">
        <f t="shared" si="54"/>
        <v>1874.25</v>
      </c>
      <c r="M840" s="11">
        <f t="shared" si="55"/>
        <v>263.90000000000009</v>
      </c>
      <c r="N840" s="43">
        <v>1</v>
      </c>
      <c r="O840" s="12">
        <v>2330</v>
      </c>
      <c r="P840" s="13">
        <v>0</v>
      </c>
      <c r="Q840" s="43">
        <v>0</v>
      </c>
      <c r="R840" s="43">
        <v>0</v>
      </c>
      <c r="S840" s="13">
        <v>0</v>
      </c>
      <c r="T840" s="42" t="s">
        <v>169</v>
      </c>
      <c r="U840" s="2">
        <v>500</v>
      </c>
    </row>
    <row r="841" spans="1:25" ht="13.15" customHeight="1" x14ac:dyDescent="0.25">
      <c r="A841" s="2">
        <v>2022</v>
      </c>
      <c r="B841" s="14" t="s">
        <v>394</v>
      </c>
      <c r="C841" s="2" t="s">
        <v>758</v>
      </c>
      <c r="D841" s="2" t="s">
        <v>395</v>
      </c>
      <c r="E841" s="2" t="s">
        <v>380</v>
      </c>
      <c r="F841" s="2" t="s">
        <v>381</v>
      </c>
      <c r="G841" s="9">
        <f>SUMIFS('Raw Data'!G$3:G$641,'Raw Data'!$B$3:$B$641,$B841,'Raw Data'!$D$3:$D$641,$E841)</f>
        <v>525.29999999999995</v>
      </c>
      <c r="H841" s="9">
        <f>SUMIFS('Raw Data'!H$3:H$641,'Raw Data'!$B$3:$B$641,$B841,'Raw Data'!$D$3:$D$641,$E841)</f>
        <v>0</v>
      </c>
      <c r="I841" s="9">
        <f>SUMIFS('Raw Data'!I$3:I$641,'Raw Data'!$B$3:$B$641,$B841,'Raw Data'!$D$3:$D$641,$E841)</f>
        <v>0</v>
      </c>
      <c r="J841" s="10">
        <f t="shared" si="52"/>
        <v>0</v>
      </c>
      <c r="K841" s="11">
        <f t="shared" si="53"/>
        <v>525.29999999999995</v>
      </c>
      <c r="L841" s="10">
        <f t="shared" si="54"/>
        <v>306.42500000000001</v>
      </c>
      <c r="M841" s="11">
        <f t="shared" si="55"/>
        <v>306.42500000000001</v>
      </c>
      <c r="N841" s="43">
        <v>1</v>
      </c>
      <c r="O841" s="12">
        <v>2330</v>
      </c>
      <c r="P841" s="13">
        <v>0</v>
      </c>
      <c r="Q841" s="43">
        <v>0</v>
      </c>
      <c r="R841" s="43">
        <v>0</v>
      </c>
      <c r="S841" s="13">
        <v>0</v>
      </c>
      <c r="T841" s="42" t="s">
        <v>380</v>
      </c>
      <c r="U841" s="2">
        <v>500</v>
      </c>
    </row>
    <row r="842" spans="1:25" ht="13.15" customHeight="1" x14ac:dyDescent="0.25">
      <c r="A842" s="2">
        <v>2022</v>
      </c>
      <c r="B842" s="14" t="s">
        <v>394</v>
      </c>
      <c r="C842" s="2" t="s">
        <v>758</v>
      </c>
      <c r="D842" s="2" t="s">
        <v>395</v>
      </c>
      <c r="E842" s="2" t="s">
        <v>13</v>
      </c>
      <c r="F842" s="2" t="s">
        <v>14</v>
      </c>
      <c r="G842" s="9">
        <f>SUMIFS('Raw Data'!G$3:G$641,'Raw Data'!$B$3:$B$641,$B842,'Raw Data'!$D$3:$D$641,$E842)</f>
        <v>2340.9</v>
      </c>
      <c r="H842" s="9">
        <f>SUMIFS('Raw Data'!H$3:H$641,'Raw Data'!$B$3:$B$641,$B842,'Raw Data'!$D$3:$D$641,$E842)</f>
        <v>0</v>
      </c>
      <c r="I842" s="9">
        <f>SUMIFS('Raw Data'!I$3:I$641,'Raw Data'!$B$3:$B$641,$B842,'Raw Data'!$D$3:$D$641,$E842)</f>
        <v>0</v>
      </c>
      <c r="J842" s="10">
        <f t="shared" si="52"/>
        <v>0</v>
      </c>
      <c r="K842" s="11">
        <f t="shared" si="53"/>
        <v>2340.9</v>
      </c>
      <c r="L842" s="10">
        <f t="shared" si="54"/>
        <v>1365.5250000000001</v>
      </c>
      <c r="M842" s="11">
        <f t="shared" si="55"/>
        <v>1365.5250000000001</v>
      </c>
      <c r="N842" s="43">
        <v>1</v>
      </c>
      <c r="O842" s="12">
        <v>2330</v>
      </c>
      <c r="P842" s="13">
        <v>0</v>
      </c>
      <c r="Q842" s="43">
        <v>0</v>
      </c>
      <c r="R842" s="43">
        <v>0</v>
      </c>
      <c r="S842" s="13">
        <v>0</v>
      </c>
      <c r="T842" s="42" t="s">
        <v>13</v>
      </c>
      <c r="U842" s="2">
        <v>600</v>
      </c>
    </row>
    <row r="843" spans="1:25" ht="13.15" customHeight="1" x14ac:dyDescent="0.25">
      <c r="A843" s="2">
        <v>2022</v>
      </c>
      <c r="B843" s="14" t="s">
        <v>394</v>
      </c>
      <c r="C843" s="2" t="s">
        <v>758</v>
      </c>
      <c r="D843" s="2" t="s">
        <v>395</v>
      </c>
      <c r="E843" s="2">
        <v>752</v>
      </c>
      <c r="F843" s="2" t="s">
        <v>50</v>
      </c>
      <c r="G843" s="9">
        <f>SUMIFS('Raw Data'!G$3:G$641,'Raw Data'!$B$3:$B$641,$B843,'Raw Data'!$D$3:$D$641,$E843)</f>
        <v>1040.4000000000001</v>
      </c>
      <c r="H843" s="9">
        <f>SUMIFS('Raw Data'!H$3:H$641,'Raw Data'!$B$3:$B$641,$B843,'Raw Data'!$D$3:$D$641,$E843)</f>
        <v>0</v>
      </c>
      <c r="I843" s="9">
        <f>SUMIFS('Raw Data'!I$3:I$641,'Raw Data'!$B$3:$B$641,$B843,'Raw Data'!$D$3:$D$641,$E843)</f>
        <v>0</v>
      </c>
      <c r="J843" s="10">
        <f t="shared" si="52"/>
        <v>0</v>
      </c>
      <c r="K843" s="11">
        <f t="shared" si="53"/>
        <v>1040.4000000000001</v>
      </c>
      <c r="L843" s="10">
        <f t="shared" si="54"/>
        <v>606.9</v>
      </c>
      <c r="M843" s="11">
        <f t="shared" si="55"/>
        <v>606.9</v>
      </c>
      <c r="N843" s="43">
        <v>1</v>
      </c>
      <c r="O843" s="12">
        <v>2330</v>
      </c>
      <c r="P843" s="13">
        <v>0</v>
      </c>
      <c r="Q843" s="43">
        <v>0</v>
      </c>
      <c r="R843" s="43">
        <v>0</v>
      </c>
      <c r="S843" s="13">
        <v>0</v>
      </c>
      <c r="T843" s="42">
        <v>752</v>
      </c>
      <c r="U843" s="2">
        <v>700</v>
      </c>
    </row>
    <row r="844" spans="1:25" ht="13.15" customHeight="1" x14ac:dyDescent="0.25">
      <c r="A844" s="2">
        <v>2022</v>
      </c>
      <c r="B844" s="14" t="s">
        <v>394</v>
      </c>
      <c r="C844" s="2" t="s">
        <v>758</v>
      </c>
      <c r="D844" s="2" t="s">
        <v>395</v>
      </c>
      <c r="E844" s="2" t="s">
        <v>402</v>
      </c>
      <c r="F844" s="2" t="s">
        <v>403</v>
      </c>
      <c r="G844" s="9">
        <f>SUMIFS('Raw Data'!G$3:G$641,'Raw Data'!$B$3:$B$641,$B844,'Raw Data'!$D$3:$D$641,$E844)</f>
        <v>10404</v>
      </c>
      <c r="H844" s="9">
        <f>SUMIFS('Raw Data'!H$3:H$641,'Raw Data'!$B$3:$B$641,$B844,'Raw Data'!$D$3:$D$641,$E844)</f>
        <v>0</v>
      </c>
      <c r="I844" s="9">
        <f>SUMIFS('Raw Data'!I$3:I$641,'Raw Data'!$B$3:$B$641,$B844,'Raw Data'!$D$3:$D$641,$E844)</f>
        <v>0</v>
      </c>
      <c r="J844" s="10">
        <f t="shared" si="52"/>
        <v>0</v>
      </c>
      <c r="K844" s="11">
        <f t="shared" si="53"/>
        <v>10404</v>
      </c>
      <c r="L844" s="10">
        <f t="shared" si="54"/>
        <v>6069</v>
      </c>
      <c r="M844" s="11">
        <f t="shared" si="55"/>
        <v>6069</v>
      </c>
      <c r="N844" s="43">
        <v>1</v>
      </c>
      <c r="O844" s="12">
        <v>2330</v>
      </c>
      <c r="P844" s="13">
        <v>0</v>
      </c>
      <c r="Q844" s="43">
        <v>0</v>
      </c>
      <c r="R844" s="43">
        <v>0</v>
      </c>
      <c r="S844" s="13">
        <v>0</v>
      </c>
      <c r="T844" s="42" t="s">
        <v>402</v>
      </c>
      <c r="U844" s="2">
        <v>800</v>
      </c>
      <c r="V844" s="69"/>
    </row>
    <row r="845" spans="1:25" ht="13.15" customHeight="1" x14ac:dyDescent="0.25">
      <c r="A845" s="2">
        <v>2022</v>
      </c>
      <c r="B845" s="14" t="s">
        <v>404</v>
      </c>
      <c r="C845" s="2" t="s">
        <v>758</v>
      </c>
      <c r="D845" s="2" t="s">
        <v>405</v>
      </c>
      <c r="E845" s="2" t="s">
        <v>33</v>
      </c>
      <c r="F845" s="2" t="s">
        <v>34</v>
      </c>
      <c r="G845" s="9">
        <f>SUMIFS('Raw Data'!G$3:G$641,'Raw Data'!$B$3:$B$641,$B845,'Raw Data'!$D$3:$D$641,$E845)</f>
        <v>108836</v>
      </c>
      <c r="H845" s="9">
        <f>SUMIFS('Raw Data'!H$3:H$641,'Raw Data'!$B$3:$B$641,$B845,'Raw Data'!$D$3:$D$641,$E845)</f>
        <v>26119</v>
      </c>
      <c r="I845" s="9">
        <f>SUMIFS('Raw Data'!I$3:I$641,'Raw Data'!$B$3:$B$641,$B845,'Raw Data'!$D$3:$D$641,$E845)</f>
        <v>0</v>
      </c>
      <c r="J845" s="10">
        <f t="shared" si="52"/>
        <v>26119</v>
      </c>
      <c r="K845" s="11">
        <f t="shared" si="53"/>
        <v>82717</v>
      </c>
      <c r="L845" s="10">
        <f t="shared" si="54"/>
        <v>63487.666666666664</v>
      </c>
      <c r="M845" s="11">
        <f t="shared" si="55"/>
        <v>37368.666666666664</v>
      </c>
      <c r="N845" s="43">
        <v>1</v>
      </c>
      <c r="O845" s="12">
        <v>2350</v>
      </c>
      <c r="P845" s="13">
        <v>0</v>
      </c>
      <c r="Q845" s="43">
        <v>0</v>
      </c>
      <c r="R845" s="43">
        <v>0</v>
      </c>
      <c r="S845" s="13">
        <v>0</v>
      </c>
      <c r="T845" s="42" t="s">
        <v>33</v>
      </c>
      <c r="U845" s="2">
        <v>300</v>
      </c>
      <c r="V845" s="16"/>
    </row>
    <row r="846" spans="1:25" ht="13.15" customHeight="1" x14ac:dyDescent="0.25">
      <c r="A846" s="2">
        <v>2022</v>
      </c>
      <c r="B846" s="14" t="s">
        <v>406</v>
      </c>
      <c r="C846" s="2" t="s">
        <v>758</v>
      </c>
      <c r="D846" s="2" t="s">
        <v>407</v>
      </c>
      <c r="E846" s="2" t="s">
        <v>33</v>
      </c>
      <c r="F846" s="2" t="s">
        <v>34</v>
      </c>
      <c r="G846" s="9">
        <f>SUMIFS('Raw Data'!G$3:G$641,'Raw Data'!$B$3:$B$641,$B846,'Raw Data'!$D$3:$D$641,$E846)</f>
        <v>101728.8</v>
      </c>
      <c r="H846" s="9">
        <f>SUMIFS('Raw Data'!H$3:H$641,'Raw Data'!$B$3:$B$641,$B846,'Raw Data'!$D$3:$D$641,$E846)</f>
        <v>19119.259999999998</v>
      </c>
      <c r="I846" s="9">
        <f>SUMIFS('Raw Data'!I$3:I$641,'Raw Data'!$B$3:$B$641,$B846,'Raw Data'!$D$3:$D$641,$E846)</f>
        <v>0</v>
      </c>
      <c r="J846" s="10">
        <f t="shared" si="52"/>
        <v>19119.259999999998</v>
      </c>
      <c r="K846" s="11">
        <f t="shared" si="53"/>
        <v>82609.540000000008</v>
      </c>
      <c r="L846" s="10">
        <f t="shared" si="54"/>
        <v>59341.799999999996</v>
      </c>
      <c r="M846" s="11">
        <f t="shared" si="55"/>
        <v>40222.539999999994</v>
      </c>
      <c r="N846" s="46">
        <v>1</v>
      </c>
      <c r="O846" s="2">
        <v>2350</v>
      </c>
      <c r="P846" s="47">
        <v>0</v>
      </c>
      <c r="Q846" s="46">
        <v>0</v>
      </c>
      <c r="R846" s="46">
        <v>35</v>
      </c>
      <c r="S846" s="47">
        <v>0</v>
      </c>
      <c r="T846" s="44" t="s">
        <v>33</v>
      </c>
      <c r="U846" s="2">
        <v>300</v>
      </c>
    </row>
    <row r="847" spans="1:25" ht="13.15" customHeight="1" x14ac:dyDescent="0.25">
      <c r="A847" s="2">
        <v>2022</v>
      </c>
      <c r="B847" s="14" t="s">
        <v>414</v>
      </c>
      <c r="C847" s="2" t="s">
        <v>758</v>
      </c>
      <c r="D847" s="2" t="s">
        <v>415</v>
      </c>
      <c r="E847" s="2" t="s">
        <v>29</v>
      </c>
      <c r="F847" s="2" t="s">
        <v>30</v>
      </c>
      <c r="G847" s="9">
        <f>SUMIFS('Raw Data'!G$3:G$641,'Raw Data'!$B$3:$B$641,$B847,'Raw Data'!$D$3:$D$641,$E847)</f>
        <v>0</v>
      </c>
      <c r="H847" s="9">
        <f>SUMIFS('Raw Data'!H$3:H$641,'Raw Data'!$B$3:$B$641,$B847,'Raw Data'!$D$3:$D$641,$E847)</f>
        <v>0</v>
      </c>
      <c r="I847" s="9">
        <f>SUMIFS('Raw Data'!I$3:I$641,'Raw Data'!$B$3:$B$641,$B847,'Raw Data'!$D$3:$D$641,$E847)</f>
        <v>0</v>
      </c>
      <c r="J847" s="10">
        <f t="shared" si="52"/>
        <v>0</v>
      </c>
      <c r="K847" s="11">
        <f t="shared" si="53"/>
        <v>0</v>
      </c>
      <c r="L847" s="10">
        <f t="shared" si="54"/>
        <v>0</v>
      </c>
      <c r="M847" s="11">
        <f t="shared" si="55"/>
        <v>0</v>
      </c>
      <c r="N847" s="43">
        <v>1</v>
      </c>
      <c r="O847" s="12">
        <v>2380</v>
      </c>
      <c r="P847" s="13">
        <v>0</v>
      </c>
      <c r="Q847" s="43">
        <v>0</v>
      </c>
      <c r="R847" s="43">
        <v>0</v>
      </c>
      <c r="S847" s="13">
        <v>0</v>
      </c>
      <c r="T847" s="42" t="s">
        <v>29</v>
      </c>
      <c r="U847" s="2">
        <v>300</v>
      </c>
    </row>
    <row r="848" spans="1:25" ht="13.15" customHeight="1" x14ac:dyDescent="0.25">
      <c r="A848" s="2">
        <v>2022</v>
      </c>
      <c r="B848" s="14" t="s">
        <v>414</v>
      </c>
      <c r="C848" s="2" t="s">
        <v>758</v>
      </c>
      <c r="D848" s="2" t="s">
        <v>415</v>
      </c>
      <c r="E848" s="2" t="s">
        <v>31</v>
      </c>
      <c r="F848" s="2" t="s">
        <v>32</v>
      </c>
      <c r="G848" s="9">
        <f>SUMIFS('Raw Data'!G$3:G$641,'Raw Data'!$B$3:$B$641,$B848,'Raw Data'!$D$3:$D$641,$E848)</f>
        <v>0</v>
      </c>
      <c r="H848" s="9">
        <f>SUMIFS('Raw Data'!H$3:H$641,'Raw Data'!$B$3:$B$641,$B848,'Raw Data'!$D$3:$D$641,$E848)</f>
        <v>59760.9</v>
      </c>
      <c r="I848" s="9">
        <f>SUMIFS('Raw Data'!I$3:I$641,'Raw Data'!$B$3:$B$641,$B848,'Raw Data'!$D$3:$D$641,$E848)</f>
        <v>0</v>
      </c>
      <c r="J848" s="10">
        <f t="shared" si="52"/>
        <v>59760.9</v>
      </c>
      <c r="K848" s="11">
        <f t="shared" si="53"/>
        <v>-59760.9</v>
      </c>
      <c r="L848" s="10">
        <f t="shared" si="54"/>
        <v>0</v>
      </c>
      <c r="M848" s="11">
        <f t="shared" si="55"/>
        <v>-59760.9</v>
      </c>
      <c r="N848" s="43">
        <v>1</v>
      </c>
      <c r="O848" s="12">
        <v>2380</v>
      </c>
      <c r="P848" s="13">
        <v>0</v>
      </c>
      <c r="Q848" s="43">
        <v>0</v>
      </c>
      <c r="R848" s="43">
        <v>0</v>
      </c>
      <c r="S848" s="13">
        <v>0</v>
      </c>
      <c r="T848" s="42" t="s">
        <v>31</v>
      </c>
      <c r="U848" s="2">
        <v>300</v>
      </c>
    </row>
    <row r="849" spans="1:22" ht="13.15" customHeight="1" x14ac:dyDescent="0.25">
      <c r="A849" s="2">
        <v>2022</v>
      </c>
      <c r="B849" s="14" t="s">
        <v>451</v>
      </c>
      <c r="C849" s="2" t="s">
        <v>758</v>
      </c>
      <c r="D849" s="2" t="s">
        <v>452</v>
      </c>
      <c r="E849" s="2">
        <v>752</v>
      </c>
      <c r="F849" s="2" t="s">
        <v>50</v>
      </c>
      <c r="G849" s="9">
        <f>SUMIFS('Raw Data'!G$3:G$641,'Raw Data'!$B$3:$B$641,$B849,'Raw Data'!$D$3:$D$641,$E849)</f>
        <v>3121.2</v>
      </c>
      <c r="H849" s="9">
        <f>SUMIFS('Raw Data'!H$3:H$641,'Raw Data'!$B$3:$B$641,$B849,'Raw Data'!$D$3:$D$641,$E849)</f>
        <v>0</v>
      </c>
      <c r="I849" s="9">
        <f>SUMIFS('Raw Data'!I$3:I$641,'Raw Data'!$B$3:$B$641,$B849,'Raw Data'!$D$3:$D$641,$E849)</f>
        <v>0</v>
      </c>
      <c r="J849" s="10">
        <f t="shared" si="52"/>
        <v>0</v>
      </c>
      <c r="K849" s="11">
        <f t="shared" si="53"/>
        <v>3121.2</v>
      </c>
      <c r="L849" s="10">
        <f t="shared" si="54"/>
        <v>1820.6999999999998</v>
      </c>
      <c r="M849" s="11">
        <f t="shared" si="55"/>
        <v>1820.6999999999998</v>
      </c>
      <c r="N849" s="43">
        <v>1</v>
      </c>
      <c r="O849" s="12">
        <v>2390</v>
      </c>
      <c r="P849" s="13">
        <v>0</v>
      </c>
      <c r="Q849" s="43">
        <v>0</v>
      </c>
      <c r="R849" s="43">
        <v>35</v>
      </c>
      <c r="S849" s="13">
        <v>0</v>
      </c>
      <c r="T849" s="42">
        <v>752</v>
      </c>
      <c r="U849" s="2">
        <v>700</v>
      </c>
    </row>
    <row r="850" spans="1:22" s="15" customFormat="1" ht="13.15" customHeight="1" x14ac:dyDescent="0.25">
      <c r="A850" s="2">
        <v>2022</v>
      </c>
      <c r="B850" s="14" t="s">
        <v>451</v>
      </c>
      <c r="C850" s="2" t="s">
        <v>758</v>
      </c>
      <c r="D850" s="2" t="s">
        <v>452</v>
      </c>
      <c r="E850" s="2" t="s">
        <v>53</v>
      </c>
      <c r="F850" s="2" t="s">
        <v>54</v>
      </c>
      <c r="G850" s="9">
        <f>SUMIFS('Raw Data'!G$3:G$641,'Raw Data'!$B$3:$B$641,$B850,'Raw Data'!$D$3:$D$641,$E850)</f>
        <v>18444.400000000001</v>
      </c>
      <c r="H850" s="9">
        <f>SUMIFS('Raw Data'!H$3:H$641,'Raw Data'!$B$3:$B$641,$B850,'Raw Data'!$D$3:$D$641,$E850)</f>
        <v>6080</v>
      </c>
      <c r="I850" s="9">
        <f>SUMIFS('Raw Data'!I$3:I$641,'Raw Data'!$B$3:$B$641,$B850,'Raw Data'!$D$3:$D$641,$E850)</f>
        <v>0</v>
      </c>
      <c r="J850" s="10">
        <f t="shared" si="52"/>
        <v>6080</v>
      </c>
      <c r="K850" s="11">
        <f t="shared" si="53"/>
        <v>12364.400000000001</v>
      </c>
      <c r="L850" s="10">
        <f t="shared" si="54"/>
        <v>10759.233333333335</v>
      </c>
      <c r="M850" s="11">
        <f t="shared" si="55"/>
        <v>4679.2333333333354</v>
      </c>
      <c r="N850" s="43">
        <v>1</v>
      </c>
      <c r="O850" s="12">
        <v>2390</v>
      </c>
      <c r="P850" s="13">
        <v>0</v>
      </c>
      <c r="Q850" s="43">
        <v>0</v>
      </c>
      <c r="R850" s="43">
        <v>35</v>
      </c>
      <c r="S850" s="13">
        <v>0</v>
      </c>
      <c r="T850" s="42" t="s">
        <v>53</v>
      </c>
      <c r="U850" s="2">
        <v>800</v>
      </c>
      <c r="V850" s="6"/>
    </row>
    <row r="851" spans="1:22" s="15" customFormat="1" ht="13.15" customHeight="1" x14ac:dyDescent="0.25">
      <c r="A851" s="2">
        <v>2022</v>
      </c>
      <c r="B851" s="14" t="s">
        <v>459</v>
      </c>
      <c r="C851" s="2" t="s">
        <v>758</v>
      </c>
      <c r="D851" s="2" t="s">
        <v>460</v>
      </c>
      <c r="E851" s="2" t="s">
        <v>29</v>
      </c>
      <c r="F851" s="2" t="s">
        <v>30</v>
      </c>
      <c r="G851" s="9">
        <f>SUMIFS('Raw Data'!G$3:G$641,'Raw Data'!$B$3:$B$641,$B851,'Raw Data'!$D$3:$D$641,$E851)</f>
        <v>0</v>
      </c>
      <c r="H851" s="9">
        <f>SUMIFS('Raw Data'!H$3:H$641,'Raw Data'!$B$3:$B$641,$B851,'Raw Data'!$D$3:$D$641,$E851)</f>
        <v>0</v>
      </c>
      <c r="I851" s="9">
        <f>SUMIFS('Raw Data'!I$3:I$641,'Raw Data'!$B$3:$B$641,$B851,'Raw Data'!$D$3:$D$641,$E851)</f>
        <v>0</v>
      </c>
      <c r="J851" s="10">
        <f t="shared" si="52"/>
        <v>0</v>
      </c>
      <c r="K851" s="11">
        <f t="shared" si="53"/>
        <v>0</v>
      </c>
      <c r="L851" s="10">
        <f t="shared" si="54"/>
        <v>0</v>
      </c>
      <c r="M851" s="11">
        <f t="shared" si="55"/>
        <v>0</v>
      </c>
      <c r="N851" s="43">
        <v>1</v>
      </c>
      <c r="O851" s="12">
        <v>2440</v>
      </c>
      <c r="P851" s="13">
        <v>0</v>
      </c>
      <c r="Q851" s="43">
        <v>0</v>
      </c>
      <c r="R851" s="43">
        <v>0</v>
      </c>
      <c r="S851" s="13">
        <v>0</v>
      </c>
      <c r="T851" s="42" t="s">
        <v>29</v>
      </c>
      <c r="U851" s="2">
        <v>300</v>
      </c>
      <c r="V851" s="6"/>
    </row>
    <row r="852" spans="1:22" ht="13.15" customHeight="1" x14ac:dyDescent="0.25">
      <c r="A852" s="2">
        <v>2022</v>
      </c>
      <c r="B852" s="14" t="s">
        <v>459</v>
      </c>
      <c r="C852" s="2" t="s">
        <v>758</v>
      </c>
      <c r="D852" s="2" t="s">
        <v>460</v>
      </c>
      <c r="E852" s="2" t="s">
        <v>31</v>
      </c>
      <c r="F852" s="2" t="s">
        <v>32</v>
      </c>
      <c r="G852" s="9">
        <f>SUMIFS('Raw Data'!G$3:G$641,'Raw Data'!$B$3:$B$641,$B852,'Raw Data'!$D$3:$D$641,$E852)</f>
        <v>0</v>
      </c>
      <c r="H852" s="9">
        <f>SUMIFS('Raw Data'!H$3:H$641,'Raw Data'!$B$3:$B$641,$B852,'Raw Data'!$D$3:$D$641,$E852)</f>
        <v>3610.37</v>
      </c>
      <c r="I852" s="9">
        <f>SUMIFS('Raw Data'!I$3:I$641,'Raw Data'!$B$3:$B$641,$B852,'Raw Data'!$D$3:$D$641,$E852)</f>
        <v>0</v>
      </c>
      <c r="J852" s="10">
        <f t="shared" si="52"/>
        <v>3610.37</v>
      </c>
      <c r="K852" s="11">
        <f t="shared" si="53"/>
        <v>-3610.37</v>
      </c>
      <c r="L852" s="10">
        <f t="shared" si="54"/>
        <v>0</v>
      </c>
      <c r="M852" s="11">
        <f t="shared" si="55"/>
        <v>-3610.37</v>
      </c>
      <c r="N852" s="43">
        <v>1</v>
      </c>
      <c r="O852" s="12">
        <v>2440</v>
      </c>
      <c r="P852" s="13">
        <v>0</v>
      </c>
      <c r="Q852" s="43">
        <v>0</v>
      </c>
      <c r="R852" s="43">
        <v>0</v>
      </c>
      <c r="S852" s="13">
        <v>0</v>
      </c>
      <c r="T852" s="42" t="s">
        <v>31</v>
      </c>
      <c r="U852" s="2">
        <v>300</v>
      </c>
      <c r="V852" s="15"/>
    </row>
    <row r="853" spans="1:22" ht="13.15" customHeight="1" x14ac:dyDescent="0.25">
      <c r="A853" s="2">
        <v>2022</v>
      </c>
      <c r="B853" s="14" t="s">
        <v>467</v>
      </c>
      <c r="C853" s="2" t="s">
        <v>758</v>
      </c>
      <c r="D853" s="2" t="s">
        <v>466</v>
      </c>
      <c r="E853" s="2" t="s">
        <v>27</v>
      </c>
      <c r="F853" s="2" t="s">
        <v>28</v>
      </c>
      <c r="G853" s="9">
        <f>SUMIFS('Raw Data'!G$3:G$641,'Raw Data'!$B$3:$B$641,$B853,'Raw Data'!$D$3:$D$641,$E853)</f>
        <v>0</v>
      </c>
      <c r="H853" s="9">
        <f>SUMIFS('Raw Data'!H$3:H$641,'Raw Data'!$B$3:$B$641,$B853,'Raw Data'!$D$3:$D$641,$E853)</f>
        <v>0</v>
      </c>
      <c r="I853" s="9">
        <f>SUMIFS('Raw Data'!I$3:I$641,'Raw Data'!$B$3:$B$641,$B853,'Raw Data'!$D$3:$D$641,$E853)</f>
        <v>0</v>
      </c>
      <c r="J853" s="10">
        <f t="shared" si="52"/>
        <v>0</v>
      </c>
      <c r="K853" s="11">
        <f t="shared" si="53"/>
        <v>0</v>
      </c>
      <c r="L853" s="10">
        <f t="shared" si="54"/>
        <v>0</v>
      </c>
      <c r="M853" s="11">
        <f t="shared" si="55"/>
        <v>0</v>
      </c>
      <c r="N853" s="43">
        <v>1</v>
      </c>
      <c r="O853" s="12">
        <v>2511</v>
      </c>
      <c r="P853" s="13">
        <v>0</v>
      </c>
      <c r="Q853" s="43">
        <v>0</v>
      </c>
      <c r="R853" s="43">
        <v>35</v>
      </c>
      <c r="S853" s="13">
        <v>0</v>
      </c>
      <c r="T853" s="42" t="s">
        <v>27</v>
      </c>
      <c r="U853" s="2">
        <v>300</v>
      </c>
    </row>
    <row r="854" spans="1:22" ht="13.15" customHeight="1" x14ac:dyDescent="0.25">
      <c r="A854" s="2">
        <v>2022</v>
      </c>
      <c r="B854" s="14" t="s">
        <v>467</v>
      </c>
      <c r="C854" s="2" t="s">
        <v>758</v>
      </c>
      <c r="D854" s="2" t="s">
        <v>466</v>
      </c>
      <c r="E854" s="2" t="s">
        <v>169</v>
      </c>
      <c r="F854" s="2" t="s">
        <v>170</v>
      </c>
      <c r="G854" s="9">
        <f>SUMIFS('Raw Data'!G$3:G$641,'Raw Data'!$B$3:$B$641,$B854,'Raw Data'!$D$3:$D$641,$E854)</f>
        <v>14458.5</v>
      </c>
      <c r="H854" s="9">
        <f>SUMIFS('Raw Data'!H$3:H$641,'Raw Data'!$B$3:$B$641,$B854,'Raw Data'!$D$3:$D$641,$E854)</f>
        <v>6255.91</v>
      </c>
      <c r="I854" s="9">
        <f>SUMIFS('Raw Data'!I$3:I$641,'Raw Data'!$B$3:$B$641,$B854,'Raw Data'!$D$3:$D$641,$E854)</f>
        <v>0</v>
      </c>
      <c r="J854" s="10">
        <f t="shared" si="52"/>
        <v>6255.91</v>
      </c>
      <c r="K854" s="11">
        <f t="shared" si="53"/>
        <v>8202.59</v>
      </c>
      <c r="L854" s="10">
        <f t="shared" si="54"/>
        <v>8434.125</v>
      </c>
      <c r="M854" s="11">
        <f t="shared" si="55"/>
        <v>2178.2150000000001</v>
      </c>
      <c r="N854" s="43">
        <v>1</v>
      </c>
      <c r="O854" s="12">
        <v>2511</v>
      </c>
      <c r="P854" s="13">
        <v>0</v>
      </c>
      <c r="Q854" s="43">
        <v>0</v>
      </c>
      <c r="R854" s="43">
        <v>35</v>
      </c>
      <c r="S854" s="13">
        <v>0</v>
      </c>
      <c r="T854" s="42" t="s">
        <v>169</v>
      </c>
      <c r="U854" s="2">
        <v>500</v>
      </c>
    </row>
    <row r="855" spans="1:22" ht="13.15" customHeight="1" x14ac:dyDescent="0.25">
      <c r="A855" s="2">
        <v>2022</v>
      </c>
      <c r="B855" s="14" t="s">
        <v>467</v>
      </c>
      <c r="C855" s="2" t="s">
        <v>758</v>
      </c>
      <c r="D855" s="2" t="s">
        <v>466</v>
      </c>
      <c r="E855" s="2" t="s">
        <v>72</v>
      </c>
      <c r="F855" s="2" t="s">
        <v>73</v>
      </c>
      <c r="G855" s="9">
        <f>SUMIFS('Raw Data'!G$3:G$641,'Raw Data'!$B$3:$B$641,$B855,'Raw Data'!$D$3:$D$641,$E855)</f>
        <v>2143.2199999999998</v>
      </c>
      <c r="H855" s="9">
        <f>SUMIFS('Raw Data'!H$3:H$641,'Raw Data'!$B$3:$B$641,$B855,'Raw Data'!$D$3:$D$641,$E855)</f>
        <v>0</v>
      </c>
      <c r="I855" s="9">
        <f>SUMIFS('Raw Data'!I$3:I$641,'Raw Data'!$B$3:$B$641,$B855,'Raw Data'!$D$3:$D$641,$E855)</f>
        <v>0</v>
      </c>
      <c r="J855" s="10">
        <f t="shared" si="52"/>
        <v>0</v>
      </c>
      <c r="K855" s="11">
        <f t="shared" si="53"/>
        <v>2143.2199999999998</v>
      </c>
      <c r="L855" s="10">
        <f t="shared" si="54"/>
        <v>1250.2116666666666</v>
      </c>
      <c r="M855" s="11">
        <f t="shared" si="55"/>
        <v>1250.2116666666666</v>
      </c>
      <c r="N855" s="43">
        <v>1</v>
      </c>
      <c r="O855" s="12">
        <v>2511</v>
      </c>
      <c r="P855" s="13">
        <v>0</v>
      </c>
      <c r="Q855" s="43">
        <v>0</v>
      </c>
      <c r="R855" s="43">
        <v>35</v>
      </c>
      <c r="S855" s="13">
        <v>0</v>
      </c>
      <c r="T855" s="42" t="s">
        <v>72</v>
      </c>
      <c r="U855" s="2">
        <v>500</v>
      </c>
    </row>
    <row r="856" spans="1:22" s="15" customFormat="1" ht="13.15" customHeight="1" x14ac:dyDescent="0.25">
      <c r="A856" s="2">
        <v>2022</v>
      </c>
      <c r="B856" s="14" t="s">
        <v>467</v>
      </c>
      <c r="C856" s="2" t="s">
        <v>758</v>
      </c>
      <c r="D856" s="2" t="s">
        <v>466</v>
      </c>
      <c r="E856" s="2" t="s">
        <v>19</v>
      </c>
      <c r="F856" s="2" t="s">
        <v>752</v>
      </c>
      <c r="G856" s="9">
        <f>SUMIFS('Raw Data'!G$3:G$641,'Raw Data'!$B$3:$B$641,$B856,'Raw Data'!$D$3:$D$641,$E856)</f>
        <v>2101.1999999999998</v>
      </c>
      <c r="H856" s="9">
        <f>SUMIFS('Raw Data'!H$3:H$641,'Raw Data'!$B$3:$B$641,$B856,'Raw Data'!$D$3:$D$641,$E856)</f>
        <v>44.69</v>
      </c>
      <c r="I856" s="9">
        <f>SUMIFS('Raw Data'!I$3:I$641,'Raw Data'!$B$3:$B$641,$B856,'Raw Data'!$D$3:$D$641,$E856)</f>
        <v>0</v>
      </c>
      <c r="J856" s="10">
        <f t="shared" si="52"/>
        <v>44.69</v>
      </c>
      <c r="K856" s="11">
        <f t="shared" si="53"/>
        <v>2056.5099999999998</v>
      </c>
      <c r="L856" s="10">
        <f t="shared" si="54"/>
        <v>1225.7</v>
      </c>
      <c r="M856" s="11">
        <f t="shared" si="55"/>
        <v>1181.01</v>
      </c>
      <c r="N856" s="43">
        <v>1</v>
      </c>
      <c r="O856" s="12">
        <v>2511</v>
      </c>
      <c r="P856" s="13">
        <v>0</v>
      </c>
      <c r="Q856" s="43">
        <v>0</v>
      </c>
      <c r="R856" s="43">
        <v>35</v>
      </c>
      <c r="S856" s="13">
        <v>0</v>
      </c>
      <c r="T856" s="42" t="s">
        <v>19</v>
      </c>
      <c r="U856" s="2">
        <v>500</v>
      </c>
      <c r="V856" s="69"/>
    </row>
    <row r="857" spans="1:22" ht="13.15" customHeight="1" x14ac:dyDescent="0.25">
      <c r="A857" s="2">
        <v>2022</v>
      </c>
      <c r="B857" s="14" t="s">
        <v>467</v>
      </c>
      <c r="C857" s="2" t="s">
        <v>758</v>
      </c>
      <c r="D857" s="2" t="s">
        <v>466</v>
      </c>
      <c r="E857" s="2" t="s">
        <v>13</v>
      </c>
      <c r="F857" s="2" t="s">
        <v>14</v>
      </c>
      <c r="G857" s="9">
        <f>SUMIFS('Raw Data'!G$3:G$641,'Raw Data'!$B$3:$B$641,$B857,'Raw Data'!$D$3:$D$641,$E857)</f>
        <v>14044.88</v>
      </c>
      <c r="H857" s="9">
        <f>SUMIFS('Raw Data'!H$3:H$641,'Raw Data'!$B$3:$B$641,$B857,'Raw Data'!$D$3:$D$641,$E857)</f>
        <v>7862.66</v>
      </c>
      <c r="I857" s="9">
        <f>SUMIFS('Raw Data'!I$3:I$641,'Raw Data'!$B$3:$B$641,$B857,'Raw Data'!$D$3:$D$641,$E857)</f>
        <v>4523.25</v>
      </c>
      <c r="J857" s="10">
        <f t="shared" si="52"/>
        <v>12385.91</v>
      </c>
      <c r="K857" s="11">
        <f t="shared" si="53"/>
        <v>1658.9699999999993</v>
      </c>
      <c r="L857" s="10">
        <f t="shared" si="54"/>
        <v>8192.8466666666664</v>
      </c>
      <c r="M857" s="11">
        <f t="shared" si="55"/>
        <v>-4193.0633333333335</v>
      </c>
      <c r="N857" s="43">
        <v>1</v>
      </c>
      <c r="O857" s="12">
        <v>2511</v>
      </c>
      <c r="P857" s="13">
        <v>0</v>
      </c>
      <c r="Q857" s="43">
        <v>0</v>
      </c>
      <c r="R857" s="43">
        <v>35</v>
      </c>
      <c r="S857" s="13">
        <v>0</v>
      </c>
      <c r="T857" s="42" t="s">
        <v>13</v>
      </c>
      <c r="U857" s="2">
        <v>600</v>
      </c>
      <c r="V857" s="15"/>
    </row>
    <row r="858" spans="1:22" s="15" customFormat="1" ht="13.15" customHeight="1" x14ac:dyDescent="0.25">
      <c r="A858" s="2">
        <v>2022</v>
      </c>
      <c r="B858" s="14" t="s">
        <v>467</v>
      </c>
      <c r="C858" s="2" t="s">
        <v>758</v>
      </c>
      <c r="D858" s="2" t="s">
        <v>466</v>
      </c>
      <c r="E858" s="2" t="s">
        <v>15</v>
      </c>
      <c r="F858" s="2" t="s">
        <v>753</v>
      </c>
      <c r="G858" s="9">
        <f>SUMIFS('Raw Data'!G$3:G$641,'Raw Data'!$B$3:$B$641,$B858,'Raw Data'!$D$3:$D$641,$E858)</f>
        <v>156.06</v>
      </c>
      <c r="H858" s="9">
        <f>SUMIFS('Raw Data'!H$3:H$641,'Raw Data'!$B$3:$B$641,$B858,'Raw Data'!$D$3:$D$641,$E858)</f>
        <v>584</v>
      </c>
      <c r="I858" s="9">
        <f>SUMIFS('Raw Data'!I$3:I$641,'Raw Data'!$B$3:$B$641,$B858,'Raw Data'!$D$3:$D$641,$E858)</f>
        <v>0</v>
      </c>
      <c r="J858" s="10">
        <f t="shared" si="52"/>
        <v>584</v>
      </c>
      <c r="K858" s="11">
        <f t="shared" si="53"/>
        <v>-427.94</v>
      </c>
      <c r="L858" s="10">
        <f t="shared" si="54"/>
        <v>91.035000000000011</v>
      </c>
      <c r="M858" s="11">
        <f t="shared" si="55"/>
        <v>-492.96499999999997</v>
      </c>
      <c r="N858" s="43">
        <v>1</v>
      </c>
      <c r="O858" s="12">
        <v>2511</v>
      </c>
      <c r="P858" s="13">
        <v>0</v>
      </c>
      <c r="Q858" s="43">
        <v>0</v>
      </c>
      <c r="R858" s="43">
        <v>35</v>
      </c>
      <c r="S858" s="13">
        <v>0</v>
      </c>
      <c r="T858" s="42" t="s">
        <v>15</v>
      </c>
      <c r="U858" s="2">
        <v>600</v>
      </c>
      <c r="V858" s="6"/>
    </row>
    <row r="859" spans="1:22" ht="13.15" customHeight="1" x14ac:dyDescent="0.25">
      <c r="A859" s="2">
        <v>2022</v>
      </c>
      <c r="B859" s="14" t="s">
        <v>467</v>
      </c>
      <c r="C859" s="2" t="s">
        <v>758</v>
      </c>
      <c r="D859" s="2" t="s">
        <v>466</v>
      </c>
      <c r="E859" s="2">
        <v>752</v>
      </c>
      <c r="F859" s="2" t="s">
        <v>50</v>
      </c>
      <c r="G859" s="9">
        <f>SUMIFS('Raw Data'!G$3:G$641,'Raw Data'!$B$3:$B$641,$B859,'Raw Data'!$D$3:$D$641,$E859)</f>
        <v>2288.88</v>
      </c>
      <c r="H859" s="9">
        <f>SUMIFS('Raw Data'!H$3:H$641,'Raw Data'!$B$3:$B$641,$B859,'Raw Data'!$D$3:$D$641,$E859)</f>
        <v>0</v>
      </c>
      <c r="I859" s="9">
        <f>SUMIFS('Raw Data'!I$3:I$641,'Raw Data'!$B$3:$B$641,$B859,'Raw Data'!$D$3:$D$641,$E859)</f>
        <v>0</v>
      </c>
      <c r="J859" s="10">
        <f t="shared" si="52"/>
        <v>0</v>
      </c>
      <c r="K859" s="11">
        <f t="shared" si="53"/>
        <v>2288.88</v>
      </c>
      <c r="L859" s="10">
        <f t="shared" si="54"/>
        <v>1335.18</v>
      </c>
      <c r="M859" s="11">
        <f t="shared" si="55"/>
        <v>1335.18</v>
      </c>
      <c r="N859" s="43">
        <v>1</v>
      </c>
      <c r="O859" s="12">
        <v>2511</v>
      </c>
      <c r="P859" s="13">
        <v>0</v>
      </c>
      <c r="Q859" s="43">
        <v>0</v>
      </c>
      <c r="R859" s="43">
        <v>35</v>
      </c>
      <c r="S859" s="13">
        <v>0</v>
      </c>
      <c r="T859" s="42">
        <v>752</v>
      </c>
      <c r="U859" s="2">
        <v>700</v>
      </c>
      <c r="V859" s="15"/>
    </row>
    <row r="860" spans="1:22" s="15" customFormat="1" ht="13.15" customHeight="1" x14ac:dyDescent="0.25">
      <c r="A860" s="2">
        <v>2022</v>
      </c>
      <c r="B860" s="14" t="s">
        <v>467</v>
      </c>
      <c r="C860" s="2" t="s">
        <v>758</v>
      </c>
      <c r="D860" s="2" t="s">
        <v>466</v>
      </c>
      <c r="E860" s="2" t="s">
        <v>100</v>
      </c>
      <c r="F860" s="2" t="s">
        <v>101</v>
      </c>
      <c r="G860" s="9">
        <f>SUMIFS('Raw Data'!G$3:G$641,'Raw Data'!$B$3:$B$641,$B860,'Raw Data'!$D$3:$D$641,$E860)</f>
        <v>0</v>
      </c>
      <c r="H860" s="9">
        <f>SUMIFS('Raw Data'!H$3:H$641,'Raw Data'!$B$3:$B$641,$B860,'Raw Data'!$D$3:$D$641,$E860)</f>
        <v>0</v>
      </c>
      <c r="I860" s="9">
        <f>SUMIFS('Raw Data'!I$3:I$641,'Raw Data'!$B$3:$B$641,$B860,'Raw Data'!$D$3:$D$641,$E860)</f>
        <v>0</v>
      </c>
      <c r="J860" s="10">
        <f t="shared" si="52"/>
        <v>0</v>
      </c>
      <c r="K860" s="11">
        <f t="shared" si="53"/>
        <v>0</v>
      </c>
      <c r="L860" s="10">
        <f t="shared" si="54"/>
        <v>0</v>
      </c>
      <c r="M860" s="11">
        <f t="shared" si="55"/>
        <v>0</v>
      </c>
      <c r="N860" s="43">
        <v>1</v>
      </c>
      <c r="O860" s="12">
        <v>2511</v>
      </c>
      <c r="P860" s="13">
        <v>0</v>
      </c>
      <c r="Q860" s="43">
        <v>0</v>
      </c>
      <c r="R860" s="43">
        <v>35</v>
      </c>
      <c r="S860" s="13">
        <v>0</v>
      </c>
      <c r="T860" s="42" t="s">
        <v>100</v>
      </c>
      <c r="U860" s="2">
        <v>700</v>
      </c>
      <c r="V860" s="6"/>
    </row>
    <row r="861" spans="1:22" s="15" customFormat="1" ht="13.15" customHeight="1" x14ac:dyDescent="0.25">
      <c r="A861" s="2">
        <v>2022</v>
      </c>
      <c r="B861" s="14" t="s">
        <v>467</v>
      </c>
      <c r="C861" s="2" t="s">
        <v>758</v>
      </c>
      <c r="D861" s="2" t="s">
        <v>466</v>
      </c>
      <c r="E861" s="2" t="s">
        <v>53</v>
      </c>
      <c r="F861" s="2" t="s">
        <v>54</v>
      </c>
      <c r="G861" s="9">
        <f>SUMIFS('Raw Data'!G$3:G$641,'Raw Data'!$B$3:$B$641,$B861,'Raw Data'!$D$3:$D$641,$E861)</f>
        <v>1664.64</v>
      </c>
      <c r="H861" s="9">
        <f>SUMIFS('Raw Data'!H$3:H$641,'Raw Data'!$B$3:$B$641,$B861,'Raw Data'!$D$3:$D$641,$E861)</f>
        <v>915</v>
      </c>
      <c r="I861" s="9">
        <f>SUMIFS('Raw Data'!I$3:I$641,'Raw Data'!$B$3:$B$641,$B861,'Raw Data'!$D$3:$D$641,$E861)</f>
        <v>0</v>
      </c>
      <c r="J861" s="10">
        <f t="shared" si="52"/>
        <v>915</v>
      </c>
      <c r="K861" s="11">
        <f t="shared" si="53"/>
        <v>749.6400000000001</v>
      </c>
      <c r="L861" s="10">
        <f t="shared" si="54"/>
        <v>971.04</v>
      </c>
      <c r="M861" s="11">
        <f t="shared" si="55"/>
        <v>56.039999999999964</v>
      </c>
      <c r="N861" s="43">
        <v>1</v>
      </c>
      <c r="O861" s="12">
        <v>2511</v>
      </c>
      <c r="P861" s="13">
        <v>0</v>
      </c>
      <c r="Q861" s="43">
        <v>0</v>
      </c>
      <c r="R861" s="43">
        <v>35</v>
      </c>
      <c r="S861" s="13">
        <v>0</v>
      </c>
      <c r="T861" s="42" t="s">
        <v>53</v>
      </c>
      <c r="U861" s="2">
        <v>800</v>
      </c>
      <c r="V861"/>
    </row>
    <row r="862" spans="1:22" ht="13.15" customHeight="1" x14ac:dyDescent="0.25">
      <c r="A862" s="2">
        <v>2022</v>
      </c>
      <c r="B862" s="44" t="s">
        <v>816</v>
      </c>
      <c r="C862" s="44" t="s">
        <v>758</v>
      </c>
      <c r="D862" s="44" t="s">
        <v>817</v>
      </c>
      <c r="E862" s="44" t="s">
        <v>19</v>
      </c>
      <c r="F862" s="44" t="s">
        <v>20</v>
      </c>
      <c r="G862" s="9">
        <f>SUMIFS('Raw Data'!G$3:G$641,'Raw Data'!$B$3:$B$641,$B862,'Raw Data'!$D$3:$D$641,$E862)</f>
        <v>0</v>
      </c>
      <c r="H862" s="9">
        <f>SUMIFS('Raw Data'!H$3:H$641,'Raw Data'!$B$3:$B$641,$B862,'Raw Data'!$D$3:$D$641,$E862)</f>
        <v>194.94</v>
      </c>
      <c r="I862" s="9">
        <f>SUMIFS('Raw Data'!I$3:I$641,'Raw Data'!$B$3:$B$641,$B862,'Raw Data'!$D$3:$D$641,$E862)</f>
        <v>0</v>
      </c>
      <c r="J862" s="10">
        <f t="shared" si="52"/>
        <v>194.94</v>
      </c>
      <c r="K862" s="11">
        <f t="shared" si="53"/>
        <v>-194.94</v>
      </c>
      <c r="L862" s="10">
        <f t="shared" si="54"/>
        <v>0</v>
      </c>
      <c r="M862" s="11">
        <f t="shared" si="55"/>
        <v>-194.94</v>
      </c>
      <c r="N862" s="43">
        <v>1</v>
      </c>
      <c r="O862" s="12">
        <v>2513</v>
      </c>
      <c r="P862" s="13">
        <v>0</v>
      </c>
      <c r="Q862" s="43">
        <v>0</v>
      </c>
      <c r="R862" s="43">
        <v>35</v>
      </c>
      <c r="S862" s="13">
        <v>0</v>
      </c>
      <c r="T862" s="42" t="s">
        <v>19</v>
      </c>
      <c r="U862" s="2">
        <v>500</v>
      </c>
      <c r="V862" s="15"/>
    </row>
    <row r="863" spans="1:22" ht="13.15" customHeight="1" x14ac:dyDescent="0.25">
      <c r="A863" s="2">
        <v>2022</v>
      </c>
      <c r="B863" s="14" t="s">
        <v>470</v>
      </c>
      <c r="C863" s="2" t="s">
        <v>758</v>
      </c>
      <c r="D863" s="2" t="s">
        <v>471</v>
      </c>
      <c r="E863" s="2" t="s">
        <v>27</v>
      </c>
      <c r="F863" s="2" t="s">
        <v>28</v>
      </c>
      <c r="G863" s="9">
        <f>SUMIFS('Raw Data'!G$3:G$641,'Raw Data'!$B$3:$B$641,$B863,'Raw Data'!$D$3:$D$641,$E863)</f>
        <v>0</v>
      </c>
      <c r="H863" s="9">
        <f>SUMIFS('Raw Data'!H$3:H$641,'Raw Data'!$B$3:$B$641,$B863,'Raw Data'!$D$3:$D$641,$E863)</f>
        <v>0</v>
      </c>
      <c r="I863" s="9">
        <f>SUMIFS('Raw Data'!I$3:I$641,'Raw Data'!$B$3:$B$641,$B863,'Raw Data'!$D$3:$D$641,$E863)</f>
        <v>0</v>
      </c>
      <c r="J863" s="10">
        <f t="shared" si="52"/>
        <v>0</v>
      </c>
      <c r="K863" s="11">
        <f t="shared" si="53"/>
        <v>0</v>
      </c>
      <c r="L863" s="10">
        <f t="shared" si="54"/>
        <v>0</v>
      </c>
      <c r="M863" s="11">
        <f t="shared" si="55"/>
        <v>0</v>
      </c>
      <c r="N863" s="43">
        <v>1</v>
      </c>
      <c r="O863" s="12">
        <v>2514</v>
      </c>
      <c r="P863" s="13">
        <v>0</v>
      </c>
      <c r="Q863" s="43">
        <v>0</v>
      </c>
      <c r="R863" s="43">
        <v>35</v>
      </c>
      <c r="S863" s="13">
        <v>0</v>
      </c>
      <c r="T863" s="42" t="s">
        <v>27</v>
      </c>
      <c r="U863" s="2">
        <v>300</v>
      </c>
      <c r="V863" s="69"/>
    </row>
    <row r="864" spans="1:22" ht="13.15" customHeight="1" x14ac:dyDescent="0.25">
      <c r="A864" s="2">
        <v>2022</v>
      </c>
      <c r="B864" s="44" t="s">
        <v>470</v>
      </c>
      <c r="C864" s="2" t="s">
        <v>758</v>
      </c>
      <c r="D864" s="44" t="s">
        <v>471</v>
      </c>
      <c r="E864" s="44" t="s">
        <v>13</v>
      </c>
      <c r="F864" s="44" t="s">
        <v>14</v>
      </c>
      <c r="G864" s="9">
        <f>SUMIFS('Raw Data'!G$3:G$641,'Raw Data'!$B$3:$B$641,$B864,'Raw Data'!$D$3:$D$641,$E864)</f>
        <v>0</v>
      </c>
      <c r="H864" s="9">
        <f>SUMIFS('Raw Data'!H$3:H$641,'Raw Data'!$B$3:$B$641,$B864,'Raw Data'!$D$3:$D$641,$E864)</f>
        <v>127.76</v>
      </c>
      <c r="I864" s="9">
        <f>SUMIFS('Raw Data'!I$3:I$641,'Raw Data'!$B$3:$B$641,$B864,'Raw Data'!$D$3:$D$641,$E864)</f>
        <v>0</v>
      </c>
      <c r="J864" s="10">
        <f t="shared" si="52"/>
        <v>127.76</v>
      </c>
      <c r="K864" s="11">
        <f t="shared" si="53"/>
        <v>-127.76</v>
      </c>
      <c r="L864" s="10">
        <f t="shared" si="54"/>
        <v>0</v>
      </c>
      <c r="M864" s="11">
        <f t="shared" si="55"/>
        <v>-127.76</v>
      </c>
      <c r="N864" s="46">
        <v>1</v>
      </c>
      <c r="O864" s="2">
        <v>2514</v>
      </c>
      <c r="P864" s="47">
        <v>0</v>
      </c>
      <c r="Q864" s="46">
        <v>0</v>
      </c>
      <c r="R864" s="46">
        <v>35</v>
      </c>
      <c r="S864" s="47">
        <v>0</v>
      </c>
      <c r="T864" s="44" t="s">
        <v>13</v>
      </c>
      <c r="U864" s="44">
        <v>600</v>
      </c>
      <c r="V864" s="15"/>
    </row>
    <row r="865" spans="1:22" ht="13.15" customHeight="1" x14ac:dyDescent="0.25">
      <c r="A865" s="2">
        <v>2022</v>
      </c>
      <c r="B865" s="14" t="s">
        <v>472</v>
      </c>
      <c r="C865" s="2" t="s">
        <v>758</v>
      </c>
      <c r="D865" s="2" t="s">
        <v>473</v>
      </c>
      <c r="E865" s="2" t="s">
        <v>27</v>
      </c>
      <c r="F865" s="2" t="s">
        <v>28</v>
      </c>
      <c r="G865" s="9">
        <f>SUMIFS('Raw Data'!G$3:G$641,'Raw Data'!$B$3:$B$641,$B865,'Raw Data'!$D$3:$D$641,$E865)</f>
        <v>0</v>
      </c>
      <c r="H865" s="9">
        <f>SUMIFS('Raw Data'!H$3:H$641,'Raw Data'!$B$3:$B$641,$B865,'Raw Data'!$D$3:$D$641,$E865)</f>
        <v>0</v>
      </c>
      <c r="I865" s="9">
        <f>SUMIFS('Raw Data'!I$3:I$641,'Raw Data'!$B$3:$B$641,$B865,'Raw Data'!$D$3:$D$641,$E865)</f>
        <v>0</v>
      </c>
      <c r="J865" s="10">
        <f t="shared" si="52"/>
        <v>0</v>
      </c>
      <c r="K865" s="11">
        <f t="shared" si="53"/>
        <v>0</v>
      </c>
      <c r="L865" s="10">
        <f t="shared" si="54"/>
        <v>0</v>
      </c>
      <c r="M865" s="11">
        <f t="shared" si="55"/>
        <v>0</v>
      </c>
      <c r="N865" s="43">
        <v>1</v>
      </c>
      <c r="O865" s="12">
        <v>2515</v>
      </c>
      <c r="P865" s="13">
        <v>0</v>
      </c>
      <c r="Q865" s="43">
        <v>0</v>
      </c>
      <c r="R865" s="43">
        <v>35</v>
      </c>
      <c r="S865" s="13">
        <v>0</v>
      </c>
      <c r="T865" s="42" t="s">
        <v>27</v>
      </c>
      <c r="U865" s="2">
        <v>300</v>
      </c>
      <c r="V865"/>
    </row>
    <row r="866" spans="1:22" ht="13.15" customHeight="1" x14ac:dyDescent="0.25">
      <c r="A866" s="2">
        <v>2022</v>
      </c>
      <c r="B866" s="14" t="s">
        <v>472</v>
      </c>
      <c r="C866" s="2" t="s">
        <v>758</v>
      </c>
      <c r="D866" s="2" t="s">
        <v>473</v>
      </c>
      <c r="E866" s="2" t="s">
        <v>19</v>
      </c>
      <c r="F866" s="2" t="s">
        <v>752</v>
      </c>
      <c r="G866" s="9">
        <f>SUMIFS('Raw Data'!G$3:G$641,'Raw Data'!$B$3:$B$641,$B866,'Raw Data'!$D$3:$D$641,$E866)</f>
        <v>0</v>
      </c>
      <c r="H866" s="9">
        <f>SUMIFS('Raw Data'!H$3:H$641,'Raw Data'!$B$3:$B$641,$B866,'Raw Data'!$D$3:$D$641,$E866)</f>
        <v>168.95</v>
      </c>
      <c r="I866" s="9">
        <f>SUMIFS('Raw Data'!I$3:I$641,'Raw Data'!$B$3:$B$641,$B866,'Raw Data'!$D$3:$D$641,$E866)</f>
        <v>0</v>
      </c>
      <c r="J866" s="10">
        <f t="shared" si="52"/>
        <v>168.95</v>
      </c>
      <c r="K866" s="11">
        <f t="shared" si="53"/>
        <v>-168.95</v>
      </c>
      <c r="L866" s="10">
        <f t="shared" si="54"/>
        <v>0</v>
      </c>
      <c r="M866" s="11">
        <f t="shared" si="55"/>
        <v>-168.95</v>
      </c>
      <c r="N866" s="43">
        <v>1</v>
      </c>
      <c r="O866" s="12">
        <v>2515</v>
      </c>
      <c r="P866" s="13">
        <v>0</v>
      </c>
      <c r="Q866" s="43">
        <v>0</v>
      </c>
      <c r="R866" s="43">
        <v>35</v>
      </c>
      <c r="S866" s="13">
        <v>0</v>
      </c>
      <c r="T866" s="42" t="s">
        <v>19</v>
      </c>
      <c r="U866" s="2">
        <v>500</v>
      </c>
      <c r="V866" s="69"/>
    </row>
    <row r="867" spans="1:22" ht="13.15" customHeight="1" x14ac:dyDescent="0.25">
      <c r="A867" s="2">
        <v>2022</v>
      </c>
      <c r="B867" s="14" t="s">
        <v>472</v>
      </c>
      <c r="C867" s="2" t="s">
        <v>758</v>
      </c>
      <c r="D867" s="2" t="s">
        <v>473</v>
      </c>
      <c r="E867" s="2" t="s">
        <v>13</v>
      </c>
      <c r="F867" s="2" t="s">
        <v>14</v>
      </c>
      <c r="G867" s="9">
        <f>SUMIFS('Raw Data'!G$3:G$641,'Raw Data'!$B$3:$B$641,$B867,'Raw Data'!$D$3:$D$641,$E867)</f>
        <v>0</v>
      </c>
      <c r="H867" s="9">
        <f>SUMIFS('Raw Data'!H$3:H$641,'Raw Data'!$B$3:$B$641,$B867,'Raw Data'!$D$3:$D$641,$E867)</f>
        <v>39.25</v>
      </c>
      <c r="I867" s="9">
        <f>SUMIFS('Raw Data'!I$3:I$641,'Raw Data'!$B$3:$B$641,$B867,'Raw Data'!$D$3:$D$641,$E867)</f>
        <v>12</v>
      </c>
      <c r="J867" s="10">
        <f t="shared" si="52"/>
        <v>51.25</v>
      </c>
      <c r="K867" s="11">
        <f t="shared" si="53"/>
        <v>-51.25</v>
      </c>
      <c r="L867" s="10">
        <f t="shared" si="54"/>
        <v>0</v>
      </c>
      <c r="M867" s="11">
        <f t="shared" si="55"/>
        <v>-51.25</v>
      </c>
      <c r="N867" s="43">
        <v>1</v>
      </c>
      <c r="O867" s="12">
        <v>2515</v>
      </c>
      <c r="P867" s="13">
        <v>0</v>
      </c>
      <c r="Q867" s="43">
        <v>0</v>
      </c>
      <c r="R867" s="43">
        <v>35</v>
      </c>
      <c r="S867" s="13">
        <v>0</v>
      </c>
      <c r="T867" s="42" t="s">
        <v>13</v>
      </c>
      <c r="U867" s="2">
        <v>600</v>
      </c>
    </row>
    <row r="868" spans="1:22" ht="13.15" customHeight="1" x14ac:dyDescent="0.25">
      <c r="A868" s="2">
        <v>2022</v>
      </c>
      <c r="B868" s="14" t="s">
        <v>475</v>
      </c>
      <c r="C868" s="2" t="s">
        <v>758</v>
      </c>
      <c r="D868" s="2" t="s">
        <v>474</v>
      </c>
      <c r="E868" s="2" t="s">
        <v>19</v>
      </c>
      <c r="F868" s="2" t="s">
        <v>752</v>
      </c>
      <c r="G868" s="9">
        <f>SUMIFS('Raw Data'!G$3:G$641,'Raw Data'!$B$3:$B$641,$B868,'Raw Data'!$D$3:$D$641,$E868)</f>
        <v>0</v>
      </c>
      <c r="H868" s="9">
        <f>SUMIFS('Raw Data'!H$3:H$641,'Raw Data'!$B$3:$B$641,$B868,'Raw Data'!$D$3:$D$641,$E868)</f>
        <v>0</v>
      </c>
      <c r="I868" s="9">
        <f>SUMIFS('Raw Data'!I$3:I$641,'Raw Data'!$B$3:$B$641,$B868,'Raw Data'!$D$3:$D$641,$E868)</f>
        <v>0</v>
      </c>
      <c r="J868" s="10">
        <f t="shared" si="52"/>
        <v>0</v>
      </c>
      <c r="K868" s="11">
        <f t="shared" si="53"/>
        <v>0</v>
      </c>
      <c r="L868" s="10">
        <f t="shared" si="54"/>
        <v>0</v>
      </c>
      <c r="M868" s="11">
        <f t="shared" si="55"/>
        <v>0</v>
      </c>
      <c r="N868" s="43">
        <v>1</v>
      </c>
      <c r="O868" s="12">
        <v>2519</v>
      </c>
      <c r="P868" s="13">
        <v>0</v>
      </c>
      <c r="Q868" s="43">
        <v>0</v>
      </c>
      <c r="R868" s="43">
        <v>35</v>
      </c>
      <c r="S868" s="13">
        <v>0</v>
      </c>
      <c r="T868" s="42" t="s">
        <v>19</v>
      </c>
      <c r="U868" s="2">
        <v>500</v>
      </c>
      <c r="V868" s="69"/>
    </row>
    <row r="869" spans="1:22" ht="13.15" customHeight="1" x14ac:dyDescent="0.25">
      <c r="A869" s="2">
        <v>2022</v>
      </c>
      <c r="B869" s="14" t="s">
        <v>475</v>
      </c>
      <c r="C869" s="2" t="s">
        <v>758</v>
      </c>
      <c r="D869" s="2" t="s">
        <v>474</v>
      </c>
      <c r="E869" s="2" t="s">
        <v>13</v>
      </c>
      <c r="F869" s="2" t="s">
        <v>14</v>
      </c>
      <c r="G869" s="9">
        <f>SUMIFS('Raw Data'!G$3:G$641,'Raw Data'!$B$3:$B$641,$B869,'Raw Data'!$D$3:$D$641,$E869)</f>
        <v>0</v>
      </c>
      <c r="H869" s="9">
        <f>SUMIFS('Raw Data'!H$3:H$641,'Raw Data'!$B$3:$B$641,$B869,'Raw Data'!$D$3:$D$641,$E869)</f>
        <v>0</v>
      </c>
      <c r="I869" s="9">
        <f>SUMIFS('Raw Data'!I$3:I$641,'Raw Data'!$B$3:$B$641,$B869,'Raw Data'!$D$3:$D$641,$E869)</f>
        <v>0</v>
      </c>
      <c r="J869" s="10">
        <f t="shared" si="52"/>
        <v>0</v>
      </c>
      <c r="K869" s="11">
        <f t="shared" si="53"/>
        <v>0</v>
      </c>
      <c r="L869" s="10">
        <f t="shared" si="54"/>
        <v>0</v>
      </c>
      <c r="M869" s="11">
        <f t="shared" si="55"/>
        <v>0</v>
      </c>
      <c r="N869" s="43">
        <v>1</v>
      </c>
      <c r="O869" s="12">
        <v>2519</v>
      </c>
      <c r="P869" s="13">
        <v>0</v>
      </c>
      <c r="Q869" s="43">
        <v>0</v>
      </c>
      <c r="R869" s="43">
        <v>35</v>
      </c>
      <c r="S869" s="13">
        <v>0</v>
      </c>
      <c r="T869" s="42" t="s">
        <v>13</v>
      </c>
      <c r="U869" s="2">
        <v>600</v>
      </c>
      <c r="V869"/>
    </row>
    <row r="870" spans="1:22" ht="13.15" customHeight="1" x14ac:dyDescent="0.25">
      <c r="A870" s="2">
        <v>2022</v>
      </c>
      <c r="B870" s="14" t="s">
        <v>476</v>
      </c>
      <c r="C870" s="2" t="s">
        <v>758</v>
      </c>
      <c r="D870" s="2" t="s">
        <v>477</v>
      </c>
      <c r="E870" s="2" t="s">
        <v>33</v>
      </c>
      <c r="F870" s="2" t="s">
        <v>34</v>
      </c>
      <c r="G870" s="9">
        <f>SUMIFS('Raw Data'!G$3:G$641,'Raw Data'!$B$3:$B$641,$B870,'Raw Data'!$D$3:$D$641,$E870)</f>
        <v>0</v>
      </c>
      <c r="H870" s="9">
        <f>SUMIFS('Raw Data'!H$3:H$641,'Raw Data'!$B$3:$B$641,$B870,'Raw Data'!$D$3:$D$641,$E870)</f>
        <v>500</v>
      </c>
      <c r="I870" s="9">
        <f>SUMIFS('Raw Data'!I$3:I$641,'Raw Data'!$B$3:$B$641,$B870,'Raw Data'!$D$3:$D$641,$E870)</f>
        <v>0</v>
      </c>
      <c r="J870" s="10">
        <f t="shared" si="52"/>
        <v>500</v>
      </c>
      <c r="K870" s="11">
        <f t="shared" si="53"/>
        <v>-500</v>
      </c>
      <c r="L870" s="10">
        <f t="shared" si="54"/>
        <v>0</v>
      </c>
      <c r="M870" s="11">
        <f t="shared" si="55"/>
        <v>-500</v>
      </c>
      <c r="N870" s="43">
        <v>1</v>
      </c>
      <c r="O870" s="12">
        <v>2590</v>
      </c>
      <c r="P870" s="13">
        <v>0</v>
      </c>
      <c r="Q870" s="43">
        <v>0</v>
      </c>
      <c r="R870" s="43">
        <v>0</v>
      </c>
      <c r="S870" s="13">
        <v>0</v>
      </c>
      <c r="T870" s="42" t="s">
        <v>33</v>
      </c>
      <c r="U870" s="2">
        <v>300</v>
      </c>
      <c r="V870"/>
    </row>
    <row r="871" spans="1:22" ht="13.15" customHeight="1" x14ac:dyDescent="0.25">
      <c r="A871" s="2">
        <v>2022</v>
      </c>
      <c r="B871" s="14" t="s">
        <v>478</v>
      </c>
      <c r="C871" s="2" t="s">
        <v>758</v>
      </c>
      <c r="D871" s="2" t="s">
        <v>479</v>
      </c>
      <c r="E871" s="2" t="s">
        <v>480</v>
      </c>
      <c r="F871" s="2" t="s">
        <v>481</v>
      </c>
      <c r="G871" s="9">
        <f>SUMIFS('Raw Data'!G$3:G$641,'Raw Data'!$B$3:$B$641,$B871,'Raw Data'!$D$3:$D$641,$E871)</f>
        <v>0</v>
      </c>
      <c r="H871" s="9">
        <f>SUMIFS('Raw Data'!H$3:H$641,'Raw Data'!$B$3:$B$641,$B871,'Raw Data'!$D$3:$D$641,$E871)</f>
        <v>0</v>
      </c>
      <c r="I871" s="9">
        <f>SUMIFS('Raw Data'!I$3:I$641,'Raw Data'!$B$3:$B$641,$B871,'Raw Data'!$D$3:$D$641,$E871)</f>
        <v>0</v>
      </c>
      <c r="J871" s="10">
        <f t="shared" si="52"/>
        <v>0</v>
      </c>
      <c r="K871" s="11">
        <f t="shared" si="53"/>
        <v>0</v>
      </c>
      <c r="L871" s="10">
        <f t="shared" si="54"/>
        <v>0</v>
      </c>
      <c r="M871" s="11">
        <f t="shared" si="55"/>
        <v>0</v>
      </c>
      <c r="N871" s="43">
        <v>1</v>
      </c>
      <c r="O871" s="12">
        <v>2611</v>
      </c>
      <c r="P871" s="13">
        <v>0</v>
      </c>
      <c r="Q871" s="43">
        <v>0</v>
      </c>
      <c r="R871" s="43">
        <v>0</v>
      </c>
      <c r="S871" s="13">
        <v>0</v>
      </c>
      <c r="T871" s="42" t="s">
        <v>480</v>
      </c>
      <c r="U871" s="2">
        <v>500</v>
      </c>
      <c r="V871"/>
    </row>
    <row r="872" spans="1:22" ht="13.15" customHeight="1" x14ac:dyDescent="0.25">
      <c r="A872" s="2">
        <v>2022</v>
      </c>
      <c r="B872" s="14" t="s">
        <v>478</v>
      </c>
      <c r="C872" s="2" t="s">
        <v>758</v>
      </c>
      <c r="D872" s="2" t="s">
        <v>479</v>
      </c>
      <c r="E872" s="2" t="s">
        <v>495</v>
      </c>
      <c r="F872" s="2" t="s">
        <v>496</v>
      </c>
      <c r="G872" s="9">
        <f>SUMIFS('Raw Data'!G$3:G$641,'Raw Data'!$B$3:$B$641,$B872,'Raw Data'!$D$3:$D$641,$E872)</f>
        <v>0</v>
      </c>
      <c r="H872" s="9">
        <f>SUMIFS('Raw Data'!H$3:H$641,'Raw Data'!$B$3:$B$641,$B872,'Raw Data'!$D$3:$D$641,$E872)</f>
        <v>0</v>
      </c>
      <c r="I872" s="9">
        <f>SUMIFS('Raw Data'!I$3:I$641,'Raw Data'!$B$3:$B$641,$B872,'Raw Data'!$D$3:$D$641,$E872)</f>
        <v>0</v>
      </c>
      <c r="J872" s="10">
        <f t="shared" si="52"/>
        <v>0</v>
      </c>
      <c r="K872" s="11">
        <f t="shared" si="53"/>
        <v>0</v>
      </c>
      <c r="L872" s="10">
        <f t="shared" si="54"/>
        <v>0</v>
      </c>
      <c r="M872" s="11">
        <f t="shared" si="55"/>
        <v>0</v>
      </c>
      <c r="N872" s="43">
        <v>1</v>
      </c>
      <c r="O872" s="12">
        <v>2611</v>
      </c>
      <c r="P872" s="13">
        <v>0</v>
      </c>
      <c r="Q872" s="43">
        <v>0</v>
      </c>
      <c r="R872" s="43">
        <v>0</v>
      </c>
      <c r="S872" s="13">
        <v>0</v>
      </c>
      <c r="T872" s="42" t="s">
        <v>495</v>
      </c>
      <c r="U872" s="2">
        <v>500</v>
      </c>
    </row>
    <row r="873" spans="1:22" ht="13.15" customHeight="1" x14ac:dyDescent="0.25">
      <c r="A873" s="2">
        <v>2022</v>
      </c>
      <c r="B873" s="14" t="s">
        <v>483</v>
      </c>
      <c r="C873" s="2" t="s">
        <v>758</v>
      </c>
      <c r="D873" s="2" t="s">
        <v>759</v>
      </c>
      <c r="E873" s="2" t="s">
        <v>29</v>
      </c>
      <c r="F873" s="2" t="s">
        <v>30</v>
      </c>
      <c r="G873" s="9">
        <f>SUMIFS('Raw Data'!G$3:G$641,'Raw Data'!$B$3:$B$641,$B873,'Raw Data'!$D$3:$D$641,$E873)</f>
        <v>0</v>
      </c>
      <c r="H873" s="9">
        <f>SUMIFS('Raw Data'!H$3:H$641,'Raw Data'!$B$3:$B$641,$B873,'Raw Data'!$D$3:$D$641,$E873)</f>
        <v>0</v>
      </c>
      <c r="I873" s="9">
        <f>SUMIFS('Raw Data'!I$3:I$641,'Raw Data'!$B$3:$B$641,$B873,'Raw Data'!$D$3:$D$641,$E873)</f>
        <v>0</v>
      </c>
      <c r="J873" s="10">
        <f t="shared" si="52"/>
        <v>0</v>
      </c>
      <c r="K873" s="11">
        <f t="shared" si="53"/>
        <v>0</v>
      </c>
      <c r="L873" s="10">
        <f t="shared" si="54"/>
        <v>0</v>
      </c>
      <c r="M873" s="11">
        <f t="shared" si="55"/>
        <v>0</v>
      </c>
      <c r="N873" s="43">
        <v>1</v>
      </c>
      <c r="O873" s="12">
        <v>2620</v>
      </c>
      <c r="P873" s="13">
        <v>0</v>
      </c>
      <c r="Q873" s="43">
        <v>0</v>
      </c>
      <c r="R873" s="43">
        <v>0</v>
      </c>
      <c r="S873" s="13">
        <v>0</v>
      </c>
      <c r="T873" s="42" t="s">
        <v>29</v>
      </c>
      <c r="U873" s="2">
        <v>300</v>
      </c>
    </row>
    <row r="874" spans="1:22" ht="13.15" customHeight="1" x14ac:dyDescent="0.25">
      <c r="A874" s="2">
        <v>2022</v>
      </c>
      <c r="B874" s="14" t="s">
        <v>483</v>
      </c>
      <c r="C874" s="2" t="s">
        <v>758</v>
      </c>
      <c r="D874" s="2" t="s">
        <v>760</v>
      </c>
      <c r="E874" s="2" t="s">
        <v>31</v>
      </c>
      <c r="F874" s="2" t="s">
        <v>32</v>
      </c>
      <c r="G874" s="9">
        <f>SUMIFS('Raw Data'!G$3:G$641,'Raw Data'!$B$3:$B$641,$B874,'Raw Data'!$D$3:$D$641,$E874)</f>
        <v>0</v>
      </c>
      <c r="H874" s="9">
        <f>SUMIFS('Raw Data'!H$3:H$641,'Raw Data'!$B$3:$B$641,$B874,'Raw Data'!$D$3:$D$641,$E874)</f>
        <v>16379.05</v>
      </c>
      <c r="I874" s="9">
        <f>SUMIFS('Raw Data'!I$3:I$641,'Raw Data'!$B$3:$B$641,$B874,'Raw Data'!$D$3:$D$641,$E874)</f>
        <v>0</v>
      </c>
      <c r="J874" s="10">
        <f t="shared" si="52"/>
        <v>16379.05</v>
      </c>
      <c r="K874" s="11">
        <f t="shared" si="53"/>
        <v>-16379.05</v>
      </c>
      <c r="L874" s="10">
        <f t="shared" si="54"/>
        <v>0</v>
      </c>
      <c r="M874" s="11">
        <f t="shared" si="55"/>
        <v>-16379.05</v>
      </c>
      <c r="N874" s="43">
        <v>1</v>
      </c>
      <c r="O874" s="12">
        <v>2620</v>
      </c>
      <c r="P874" s="13">
        <v>0</v>
      </c>
      <c r="Q874" s="43">
        <v>0</v>
      </c>
      <c r="R874" s="43">
        <v>0</v>
      </c>
      <c r="S874" s="13">
        <v>0</v>
      </c>
      <c r="T874" s="42" t="s">
        <v>31</v>
      </c>
      <c r="U874" s="2">
        <v>300</v>
      </c>
      <c r="V874"/>
    </row>
    <row r="875" spans="1:22" ht="13.15" customHeight="1" x14ac:dyDescent="0.25">
      <c r="A875" s="2">
        <v>2022</v>
      </c>
      <c r="B875" s="14" t="s">
        <v>483</v>
      </c>
      <c r="C875" s="2" t="s">
        <v>758</v>
      </c>
      <c r="D875" s="2" t="s">
        <v>759</v>
      </c>
      <c r="E875" s="2" t="s">
        <v>480</v>
      </c>
      <c r="F875" s="2" t="s">
        <v>481</v>
      </c>
      <c r="G875" s="9">
        <f>SUMIFS('Raw Data'!G$3:G$641,'Raw Data'!$B$3:$B$641,$B875,'Raw Data'!$D$3:$D$641,$E875)</f>
        <v>8176.31</v>
      </c>
      <c r="H875" s="9">
        <f>SUMIFS('Raw Data'!H$3:H$641,'Raw Data'!$B$3:$B$641,$B875,'Raw Data'!$D$3:$D$641,$E875)</f>
        <v>12404</v>
      </c>
      <c r="I875" s="9">
        <f>SUMIFS('Raw Data'!I$3:I$641,'Raw Data'!$B$3:$B$641,$B875,'Raw Data'!$D$3:$D$641,$E875)</f>
        <v>0</v>
      </c>
      <c r="J875" s="10">
        <f t="shared" si="52"/>
        <v>12404</v>
      </c>
      <c r="K875" s="11">
        <f t="shared" si="53"/>
        <v>-4227.6899999999996</v>
      </c>
      <c r="L875" s="10">
        <f t="shared" si="54"/>
        <v>4769.5141666666668</v>
      </c>
      <c r="M875" s="11">
        <f t="shared" si="55"/>
        <v>-7634.4858333333332</v>
      </c>
      <c r="N875" s="43">
        <v>1</v>
      </c>
      <c r="O875" s="12">
        <v>2620</v>
      </c>
      <c r="P875" s="13">
        <v>0</v>
      </c>
      <c r="Q875" s="43">
        <v>0</v>
      </c>
      <c r="R875" s="43">
        <v>0</v>
      </c>
      <c r="S875" s="13">
        <v>0</v>
      </c>
      <c r="T875" s="42" t="s">
        <v>480</v>
      </c>
      <c r="U875" s="2">
        <v>500</v>
      </c>
      <c r="V875"/>
    </row>
    <row r="876" spans="1:22" ht="13.15" customHeight="1" x14ac:dyDescent="0.25">
      <c r="A876" s="2">
        <v>2022</v>
      </c>
      <c r="B876" s="14" t="s">
        <v>483</v>
      </c>
      <c r="C876" s="2" t="s">
        <v>758</v>
      </c>
      <c r="D876" s="2" t="s">
        <v>759</v>
      </c>
      <c r="E876" s="2" t="s">
        <v>493</v>
      </c>
      <c r="F876" s="2" t="s">
        <v>494</v>
      </c>
      <c r="G876" s="9">
        <f>SUMIFS('Raw Data'!G$3:G$641,'Raw Data'!$B$3:$B$641,$B876,'Raw Data'!$D$3:$D$641,$E876)</f>
        <v>6326.25</v>
      </c>
      <c r="H876" s="9">
        <f>SUMIFS('Raw Data'!H$3:H$641,'Raw Data'!$B$3:$B$641,$B876,'Raw Data'!$D$3:$D$641,$E876)</f>
        <v>6388</v>
      </c>
      <c r="I876" s="9">
        <f>SUMIFS('Raw Data'!I$3:I$641,'Raw Data'!$B$3:$B$641,$B876,'Raw Data'!$D$3:$D$641,$E876)</f>
        <v>0</v>
      </c>
      <c r="J876" s="10">
        <f t="shared" si="52"/>
        <v>6388</v>
      </c>
      <c r="K876" s="11">
        <f t="shared" si="53"/>
        <v>-61.75</v>
      </c>
      <c r="L876" s="10">
        <f t="shared" si="54"/>
        <v>3690.3125</v>
      </c>
      <c r="M876" s="11">
        <f t="shared" si="55"/>
        <v>-2697.6875</v>
      </c>
      <c r="N876" s="43">
        <v>1</v>
      </c>
      <c r="O876" s="12">
        <v>2620</v>
      </c>
      <c r="P876" s="13">
        <v>0</v>
      </c>
      <c r="Q876" s="43">
        <v>0</v>
      </c>
      <c r="R876" s="43">
        <v>0</v>
      </c>
      <c r="S876" s="13">
        <v>0</v>
      </c>
      <c r="T876" s="42" t="s">
        <v>493</v>
      </c>
      <c r="U876" s="2">
        <v>500</v>
      </c>
      <c r="V876"/>
    </row>
    <row r="877" spans="1:22" ht="13.15" customHeight="1" x14ac:dyDescent="0.25">
      <c r="A877" s="2">
        <v>2022</v>
      </c>
      <c r="B877" s="14" t="s">
        <v>483</v>
      </c>
      <c r="C877" s="2" t="s">
        <v>758</v>
      </c>
      <c r="D877" s="2" t="s">
        <v>759</v>
      </c>
      <c r="E877" s="2" t="s">
        <v>495</v>
      </c>
      <c r="F877" s="2" t="s">
        <v>496</v>
      </c>
      <c r="G877" s="9">
        <f>SUMIFS('Raw Data'!G$3:G$641,'Raw Data'!$B$3:$B$641,$B877,'Raw Data'!$D$3:$D$641,$E877)</f>
        <v>170515.84</v>
      </c>
      <c r="H877" s="9">
        <f>SUMIFS('Raw Data'!H$3:H$641,'Raw Data'!$B$3:$B$641,$B877,'Raw Data'!$D$3:$D$641,$E877)</f>
        <v>168062</v>
      </c>
      <c r="I877" s="9">
        <f>SUMIFS('Raw Data'!I$3:I$641,'Raw Data'!$B$3:$B$641,$B877,'Raw Data'!$D$3:$D$641,$E877)</f>
        <v>0</v>
      </c>
      <c r="J877" s="10">
        <f t="shared" si="52"/>
        <v>168062</v>
      </c>
      <c r="K877" s="11">
        <f t="shared" si="53"/>
        <v>2453.8399999999965</v>
      </c>
      <c r="L877" s="10">
        <f t="shared" si="54"/>
        <v>99467.573333333334</v>
      </c>
      <c r="M877" s="11">
        <f t="shared" si="55"/>
        <v>-68594.426666666666</v>
      </c>
      <c r="N877" s="43">
        <v>1</v>
      </c>
      <c r="O877" s="12">
        <v>2620</v>
      </c>
      <c r="P877" s="13">
        <v>0</v>
      </c>
      <c r="Q877" s="43">
        <v>0</v>
      </c>
      <c r="R877" s="43">
        <v>0</v>
      </c>
      <c r="S877" s="13">
        <v>0</v>
      </c>
      <c r="T877" s="42" t="s">
        <v>495</v>
      </c>
      <c r="U877" s="2">
        <v>500</v>
      </c>
      <c r="V877"/>
    </row>
    <row r="878" spans="1:22" ht="13.15" customHeight="1" x14ac:dyDescent="0.25">
      <c r="A878" s="2">
        <v>2022</v>
      </c>
      <c r="B878" s="14" t="s">
        <v>483</v>
      </c>
      <c r="C878" s="2" t="s">
        <v>758</v>
      </c>
      <c r="D878" s="2" t="s">
        <v>484</v>
      </c>
      <c r="E878" s="2" t="s">
        <v>497</v>
      </c>
      <c r="F878" s="2" t="s">
        <v>498</v>
      </c>
      <c r="G878" s="9">
        <f>SUMIFS('Raw Data'!G$3:G$641,'Raw Data'!$B$3:$B$641,$B878,'Raw Data'!$D$3:$D$641,$E878)</f>
        <v>6300</v>
      </c>
      <c r="H878" s="9">
        <f>SUMIFS('Raw Data'!H$3:H$641,'Raw Data'!$B$3:$B$641,$B878,'Raw Data'!$D$3:$D$641,$E878)</f>
        <v>5898</v>
      </c>
      <c r="I878" s="9">
        <f>SUMIFS('Raw Data'!I$3:I$641,'Raw Data'!$B$3:$B$641,$B878,'Raw Data'!$D$3:$D$641,$E878)</f>
        <v>0</v>
      </c>
      <c r="J878" s="10">
        <f t="shared" si="52"/>
        <v>5898</v>
      </c>
      <c r="K878" s="11">
        <f t="shared" si="53"/>
        <v>402</v>
      </c>
      <c r="L878" s="10">
        <f t="shared" si="54"/>
        <v>3675</v>
      </c>
      <c r="M878" s="11">
        <f t="shared" si="55"/>
        <v>-2223</v>
      </c>
      <c r="N878" s="43">
        <v>1</v>
      </c>
      <c r="O878" s="12">
        <v>2620</v>
      </c>
      <c r="P878" s="13">
        <v>0</v>
      </c>
      <c r="Q878" s="43">
        <v>0</v>
      </c>
      <c r="R878" s="43">
        <v>0</v>
      </c>
      <c r="S878" s="13">
        <v>0</v>
      </c>
      <c r="T878" s="42" t="s">
        <v>497</v>
      </c>
      <c r="U878" s="2">
        <v>500</v>
      </c>
    </row>
    <row r="879" spans="1:22" ht="13.15" customHeight="1" x14ac:dyDescent="0.25">
      <c r="A879" s="2">
        <v>2022</v>
      </c>
      <c r="B879" s="14" t="s">
        <v>600</v>
      </c>
      <c r="C879" s="2" t="s">
        <v>758</v>
      </c>
      <c r="D879" s="2" t="s">
        <v>601</v>
      </c>
      <c r="E879" s="2" t="s">
        <v>169</v>
      </c>
      <c r="F879" s="2" t="s">
        <v>170</v>
      </c>
      <c r="G879" s="9">
        <f>SUMIFS('Raw Data'!G$3:G$641,'Raw Data'!$B$3:$B$641,$B879,'Raw Data'!$D$3:$D$641,$E879)</f>
        <v>0</v>
      </c>
      <c r="H879" s="9">
        <f>SUMIFS('Raw Data'!H$3:H$641,'Raw Data'!$B$3:$B$641,$B879,'Raw Data'!$D$3:$D$641,$E879)</f>
        <v>0</v>
      </c>
      <c r="I879" s="9">
        <f>SUMIFS('Raw Data'!I$3:I$641,'Raw Data'!$B$3:$B$641,$B879,'Raw Data'!$D$3:$D$641,$E879)</f>
        <v>0</v>
      </c>
      <c r="J879" s="10">
        <f t="shared" si="52"/>
        <v>0</v>
      </c>
      <c r="K879" s="11">
        <f t="shared" si="53"/>
        <v>0</v>
      </c>
      <c r="L879" s="10">
        <f t="shared" si="54"/>
        <v>0</v>
      </c>
      <c r="M879" s="11">
        <f t="shared" si="55"/>
        <v>0</v>
      </c>
      <c r="N879" s="43">
        <v>1</v>
      </c>
      <c r="O879" s="12">
        <v>2710</v>
      </c>
      <c r="P879" s="13">
        <v>0</v>
      </c>
      <c r="Q879" s="43">
        <v>0</v>
      </c>
      <c r="R879" s="43">
        <v>35</v>
      </c>
      <c r="S879" s="13">
        <v>0</v>
      </c>
      <c r="T879" s="42" t="s">
        <v>169</v>
      </c>
      <c r="U879" s="2">
        <v>500</v>
      </c>
    </row>
    <row r="880" spans="1:22" customFormat="1" ht="13.35" customHeight="1" x14ac:dyDescent="0.25">
      <c r="A880" s="2">
        <v>2022</v>
      </c>
      <c r="B880" s="14" t="s">
        <v>600</v>
      </c>
      <c r="C880" s="2" t="s">
        <v>758</v>
      </c>
      <c r="D880" s="2" t="s">
        <v>601</v>
      </c>
      <c r="E880" s="2" t="s">
        <v>19</v>
      </c>
      <c r="F880" s="2" t="s">
        <v>752</v>
      </c>
      <c r="G880" s="9">
        <f>SUMIFS('Raw Data'!G$3:G$641,'Raw Data'!$B$3:$B$641,$B880,'Raw Data'!$D$3:$D$641,$E880)</f>
        <v>0</v>
      </c>
      <c r="H880" s="9">
        <f>SUMIFS('Raw Data'!H$3:H$641,'Raw Data'!$B$3:$B$641,$B880,'Raw Data'!$D$3:$D$641,$E880)</f>
        <v>0</v>
      </c>
      <c r="I880" s="9">
        <f>SUMIFS('Raw Data'!I$3:I$641,'Raw Data'!$B$3:$B$641,$B880,'Raw Data'!$D$3:$D$641,$E880)</f>
        <v>0</v>
      </c>
      <c r="J880" s="10">
        <f t="shared" si="52"/>
        <v>0</v>
      </c>
      <c r="K880" s="11">
        <f t="shared" si="53"/>
        <v>0</v>
      </c>
      <c r="L880" s="10">
        <f t="shared" si="54"/>
        <v>0</v>
      </c>
      <c r="M880" s="11">
        <f t="shared" si="55"/>
        <v>0</v>
      </c>
      <c r="N880" s="43">
        <v>1</v>
      </c>
      <c r="O880" s="12">
        <v>2710</v>
      </c>
      <c r="P880" s="13">
        <v>0</v>
      </c>
      <c r="Q880" s="43">
        <v>0</v>
      </c>
      <c r="R880" s="43">
        <v>35</v>
      </c>
      <c r="S880" s="13">
        <v>0</v>
      </c>
      <c r="T880" s="42" t="s">
        <v>19</v>
      </c>
      <c r="U880" s="2">
        <v>500</v>
      </c>
      <c r="V880" s="6"/>
    </row>
    <row r="881" spans="1:25" customFormat="1" ht="13.35" customHeight="1" x14ac:dyDescent="0.25">
      <c r="A881" s="2">
        <v>2022</v>
      </c>
      <c r="B881" s="14" t="s">
        <v>600</v>
      </c>
      <c r="C881" s="2" t="s">
        <v>758</v>
      </c>
      <c r="D881" s="2" t="s">
        <v>601</v>
      </c>
      <c r="E881" s="2" t="s">
        <v>13</v>
      </c>
      <c r="F881" s="2" t="s">
        <v>14</v>
      </c>
      <c r="G881" s="9">
        <f>SUMIFS('Raw Data'!G$3:G$641,'Raw Data'!$B$3:$B$641,$B881,'Raw Data'!$D$3:$D$641,$E881)</f>
        <v>0</v>
      </c>
      <c r="H881" s="9">
        <f>SUMIFS('Raw Data'!H$3:H$641,'Raw Data'!$B$3:$B$641,$B881,'Raw Data'!$D$3:$D$641,$E881)</f>
        <v>2059.77</v>
      </c>
      <c r="I881" s="9">
        <f>SUMIFS('Raw Data'!I$3:I$641,'Raw Data'!$B$3:$B$641,$B881,'Raw Data'!$D$3:$D$641,$E881)</f>
        <v>736.04</v>
      </c>
      <c r="J881" s="10">
        <f t="shared" si="52"/>
        <v>2795.81</v>
      </c>
      <c r="K881" s="11">
        <f t="shared" si="53"/>
        <v>-2795.81</v>
      </c>
      <c r="L881" s="10">
        <f t="shared" si="54"/>
        <v>0</v>
      </c>
      <c r="M881" s="11">
        <f t="shared" si="55"/>
        <v>-2795.81</v>
      </c>
      <c r="N881" s="43">
        <v>1</v>
      </c>
      <c r="O881" s="12">
        <v>2710</v>
      </c>
      <c r="P881" s="13">
        <v>0</v>
      </c>
      <c r="Q881" s="43">
        <v>0</v>
      </c>
      <c r="R881" s="43">
        <v>35</v>
      </c>
      <c r="S881" s="13">
        <v>0</v>
      </c>
      <c r="T881" s="42" t="s">
        <v>13</v>
      </c>
      <c r="U881" s="2">
        <v>600</v>
      </c>
      <c r="V881" s="6"/>
    </row>
    <row r="882" spans="1:25" ht="13.15" customHeight="1" x14ac:dyDescent="0.25">
      <c r="A882" s="2">
        <v>2022</v>
      </c>
      <c r="B882" s="14" t="s">
        <v>600</v>
      </c>
      <c r="C882" s="2" t="s">
        <v>758</v>
      </c>
      <c r="D882" s="2" t="s">
        <v>601</v>
      </c>
      <c r="E882" s="2">
        <v>752</v>
      </c>
      <c r="F882" s="2" t="s">
        <v>50</v>
      </c>
      <c r="G882" s="9">
        <f>SUMIFS('Raw Data'!G$3:G$641,'Raw Data'!$B$3:$B$641,$B882,'Raw Data'!$D$3:$D$641,$E882)</f>
        <v>0</v>
      </c>
      <c r="H882" s="9">
        <f>SUMIFS('Raw Data'!H$3:H$641,'Raw Data'!$B$3:$B$641,$B882,'Raw Data'!$D$3:$D$641,$E882)</f>
        <v>0</v>
      </c>
      <c r="I882" s="9">
        <f>SUMIFS('Raw Data'!I$3:I$641,'Raw Data'!$B$3:$B$641,$B882,'Raw Data'!$D$3:$D$641,$E882)</f>
        <v>0</v>
      </c>
      <c r="J882" s="10">
        <f t="shared" si="52"/>
        <v>0</v>
      </c>
      <c r="K882" s="11">
        <f t="shared" si="53"/>
        <v>0</v>
      </c>
      <c r="L882" s="10">
        <f t="shared" si="54"/>
        <v>0</v>
      </c>
      <c r="M882" s="11">
        <f t="shared" si="55"/>
        <v>0</v>
      </c>
      <c r="N882" s="43">
        <v>1</v>
      </c>
      <c r="O882" s="12">
        <v>2710</v>
      </c>
      <c r="P882" s="13">
        <v>0</v>
      </c>
      <c r="Q882" s="43">
        <v>0</v>
      </c>
      <c r="R882" s="43">
        <v>35</v>
      </c>
      <c r="S882" s="13">
        <v>0</v>
      </c>
      <c r="T882" s="42">
        <v>752</v>
      </c>
      <c r="U882" s="2">
        <v>700</v>
      </c>
      <c r="V882" s="15"/>
    </row>
    <row r="883" spans="1:25" s="15" customFormat="1" ht="13.15" customHeight="1" x14ac:dyDescent="0.25">
      <c r="A883" s="2">
        <v>2022</v>
      </c>
      <c r="B883" s="14" t="s">
        <v>600</v>
      </c>
      <c r="C883" s="2" t="s">
        <v>758</v>
      </c>
      <c r="D883" s="2" t="s">
        <v>601</v>
      </c>
      <c r="E883" s="2" t="s">
        <v>402</v>
      </c>
      <c r="F883" s="2" t="s">
        <v>403</v>
      </c>
      <c r="G883" s="9">
        <f>SUMIFS('Raw Data'!G$3:G$641,'Raw Data'!$B$3:$B$641,$B883,'Raw Data'!$D$3:$D$641,$E883)</f>
        <v>0</v>
      </c>
      <c r="H883" s="9">
        <f>SUMIFS('Raw Data'!H$3:H$641,'Raw Data'!$B$3:$B$641,$B883,'Raw Data'!$D$3:$D$641,$E883)</f>
        <v>0</v>
      </c>
      <c r="I883" s="9">
        <f>SUMIFS('Raw Data'!I$3:I$641,'Raw Data'!$B$3:$B$641,$B883,'Raw Data'!$D$3:$D$641,$E883)</f>
        <v>0</v>
      </c>
      <c r="J883" s="10">
        <f t="shared" si="52"/>
        <v>0</v>
      </c>
      <c r="K883" s="11">
        <f t="shared" si="53"/>
        <v>0</v>
      </c>
      <c r="L883" s="10">
        <f t="shared" si="54"/>
        <v>0</v>
      </c>
      <c r="M883" s="11">
        <f t="shared" si="55"/>
        <v>0</v>
      </c>
      <c r="N883" s="43">
        <v>1</v>
      </c>
      <c r="O883" s="12">
        <v>2710</v>
      </c>
      <c r="P883" s="13">
        <v>0</v>
      </c>
      <c r="Q883" s="43">
        <v>0</v>
      </c>
      <c r="R883" s="43">
        <v>35</v>
      </c>
      <c r="S883" s="13">
        <v>0</v>
      </c>
      <c r="T883" s="42" t="s">
        <v>402</v>
      </c>
      <c r="U883" s="2">
        <v>800</v>
      </c>
    </row>
    <row r="884" spans="1:25" ht="13.15" customHeight="1" x14ac:dyDescent="0.25">
      <c r="A884" s="2">
        <v>2022</v>
      </c>
      <c r="B884" s="14" t="s">
        <v>602</v>
      </c>
      <c r="C884" s="2" t="s">
        <v>758</v>
      </c>
      <c r="D884" s="2" t="s">
        <v>601</v>
      </c>
      <c r="E884" s="2" t="s">
        <v>27</v>
      </c>
      <c r="F884" s="2" t="s">
        <v>28</v>
      </c>
      <c r="G884" s="9">
        <f>SUMIFS('Raw Data'!G$3:G$641,'Raw Data'!$B$3:$B$641,$B884,'Raw Data'!$D$3:$D$641,$E884)</f>
        <v>0</v>
      </c>
      <c r="H884" s="9">
        <f>SUMIFS('Raw Data'!H$3:H$641,'Raw Data'!$B$3:$B$641,$B884,'Raw Data'!$D$3:$D$641,$E884)</f>
        <v>0</v>
      </c>
      <c r="I884" s="9">
        <f>SUMIFS('Raw Data'!I$3:I$641,'Raw Data'!$B$3:$B$641,$B884,'Raw Data'!$D$3:$D$641,$E884)</f>
        <v>0</v>
      </c>
      <c r="J884" s="10">
        <f t="shared" si="52"/>
        <v>0</v>
      </c>
      <c r="K884" s="11">
        <f t="shared" si="53"/>
        <v>0</v>
      </c>
      <c r="L884" s="10">
        <f t="shared" si="54"/>
        <v>0</v>
      </c>
      <c r="M884" s="11">
        <f t="shared" si="55"/>
        <v>0</v>
      </c>
      <c r="N884" s="43">
        <v>1</v>
      </c>
      <c r="O884" s="12">
        <v>2711</v>
      </c>
      <c r="P884" s="13">
        <v>0</v>
      </c>
      <c r="Q884" s="43">
        <v>0</v>
      </c>
      <c r="R884" s="43">
        <v>35</v>
      </c>
      <c r="S884" s="13">
        <v>0</v>
      </c>
      <c r="T884" s="42" t="s">
        <v>27</v>
      </c>
      <c r="U884" s="2">
        <v>300</v>
      </c>
      <c r="V884"/>
    </row>
    <row r="885" spans="1:25" ht="13.15" customHeight="1" x14ac:dyDescent="0.25">
      <c r="A885" s="2">
        <v>2022</v>
      </c>
      <c r="B885" s="44" t="s">
        <v>602</v>
      </c>
      <c r="C885" s="44" t="s">
        <v>758</v>
      </c>
      <c r="D885" s="44" t="s">
        <v>601</v>
      </c>
      <c r="E885" s="44" t="s">
        <v>169</v>
      </c>
      <c r="F885" s="44" t="s">
        <v>170</v>
      </c>
      <c r="G885" s="9">
        <f>SUMIFS('Raw Data'!G$3:G$641,'Raw Data'!$B$3:$B$641,$B885,'Raw Data'!$D$3:$D$641,$E885)</f>
        <v>1463.02</v>
      </c>
      <c r="H885" s="9">
        <f>SUMIFS('Raw Data'!H$3:H$641,'Raw Data'!$B$3:$B$641,$B885,'Raw Data'!$D$3:$D$641,$E885)</f>
        <v>0</v>
      </c>
      <c r="I885" s="9">
        <f>SUMIFS('Raw Data'!I$3:I$641,'Raw Data'!$B$3:$B$641,$B885,'Raw Data'!$D$3:$D$641,$E885)</f>
        <v>0</v>
      </c>
      <c r="J885" s="10">
        <f t="shared" si="52"/>
        <v>0</v>
      </c>
      <c r="K885" s="11">
        <f t="shared" si="53"/>
        <v>1463.02</v>
      </c>
      <c r="L885" s="10">
        <f t="shared" si="54"/>
        <v>853.4283333333334</v>
      </c>
      <c r="M885" s="11">
        <f t="shared" si="55"/>
        <v>853.4283333333334</v>
      </c>
      <c r="N885" s="43">
        <v>1</v>
      </c>
      <c r="O885" s="12">
        <v>2711</v>
      </c>
      <c r="P885" s="13">
        <v>0</v>
      </c>
      <c r="Q885" s="43">
        <v>0</v>
      </c>
      <c r="R885" s="43">
        <v>35</v>
      </c>
      <c r="S885" s="13">
        <v>0</v>
      </c>
      <c r="T885" s="42" t="s">
        <v>169</v>
      </c>
      <c r="U885" s="2">
        <v>500</v>
      </c>
      <c r="V885"/>
    </row>
    <row r="886" spans="1:25" customFormat="1" ht="13.35" customHeight="1" x14ac:dyDescent="0.25">
      <c r="A886" s="2">
        <v>2022</v>
      </c>
      <c r="B886" s="14" t="s">
        <v>602</v>
      </c>
      <c r="C886" s="2" t="s">
        <v>758</v>
      </c>
      <c r="D886" s="2" t="s">
        <v>601</v>
      </c>
      <c r="E886" s="2" t="s">
        <v>19</v>
      </c>
      <c r="F886" s="2" t="s">
        <v>752</v>
      </c>
      <c r="G886" s="9">
        <f>SUMIFS('Raw Data'!G$3:G$641,'Raw Data'!$B$3:$B$641,$B886,'Raw Data'!$D$3:$D$641,$E886)</f>
        <v>1557.26</v>
      </c>
      <c r="H886" s="9">
        <f>SUMIFS('Raw Data'!H$3:H$641,'Raw Data'!$B$3:$B$641,$B886,'Raw Data'!$D$3:$D$641,$E886)</f>
        <v>213.36</v>
      </c>
      <c r="I886" s="9">
        <f>SUMIFS('Raw Data'!I$3:I$641,'Raw Data'!$B$3:$B$641,$B886,'Raw Data'!$D$3:$D$641,$E886)</f>
        <v>0</v>
      </c>
      <c r="J886" s="10">
        <f t="shared" si="52"/>
        <v>213.36</v>
      </c>
      <c r="K886" s="11">
        <f t="shared" si="53"/>
        <v>1343.9</v>
      </c>
      <c r="L886" s="10">
        <f t="shared" si="54"/>
        <v>908.40166666666676</v>
      </c>
      <c r="M886" s="11">
        <f t="shared" si="55"/>
        <v>695.04166666666674</v>
      </c>
      <c r="N886" s="43">
        <v>1</v>
      </c>
      <c r="O886" s="12">
        <v>2711</v>
      </c>
      <c r="P886" s="13">
        <v>0</v>
      </c>
      <c r="Q886" s="43">
        <v>0</v>
      </c>
      <c r="R886" s="43">
        <v>35</v>
      </c>
      <c r="S886" s="13">
        <v>0</v>
      </c>
      <c r="T886" s="42" t="s">
        <v>19</v>
      </c>
      <c r="U886" s="2">
        <v>500</v>
      </c>
      <c r="W886" s="6"/>
      <c r="X886" s="6"/>
      <c r="Y886" s="6"/>
    </row>
    <row r="887" spans="1:25" customFormat="1" ht="13.35" customHeight="1" x14ac:dyDescent="0.25">
      <c r="A887" s="2">
        <v>2022</v>
      </c>
      <c r="B887" s="14" t="s">
        <v>602</v>
      </c>
      <c r="C887" s="2" t="s">
        <v>758</v>
      </c>
      <c r="D887" s="2" t="s">
        <v>601</v>
      </c>
      <c r="E887" s="2" t="s">
        <v>13</v>
      </c>
      <c r="F887" s="2" t="s">
        <v>14</v>
      </c>
      <c r="G887" s="9">
        <f>SUMIFS('Raw Data'!G$3:G$641,'Raw Data'!$B$3:$B$641,$B887,'Raw Data'!$D$3:$D$641,$E887)</f>
        <v>2175.92</v>
      </c>
      <c r="H887" s="9">
        <f>SUMIFS('Raw Data'!H$3:H$641,'Raw Data'!$B$3:$B$641,$B887,'Raw Data'!$D$3:$D$641,$E887)</f>
        <v>0</v>
      </c>
      <c r="I887" s="9">
        <f>SUMIFS('Raw Data'!I$3:I$641,'Raw Data'!$B$3:$B$641,$B887,'Raw Data'!$D$3:$D$641,$E887)</f>
        <v>0</v>
      </c>
      <c r="J887" s="10">
        <f t="shared" si="52"/>
        <v>0</v>
      </c>
      <c r="K887" s="11">
        <f t="shared" si="53"/>
        <v>2175.92</v>
      </c>
      <c r="L887" s="10">
        <f t="shared" si="54"/>
        <v>1269.2866666666669</v>
      </c>
      <c r="M887" s="11">
        <f t="shared" si="55"/>
        <v>1269.2866666666669</v>
      </c>
      <c r="N887" s="43">
        <v>1</v>
      </c>
      <c r="O887" s="12">
        <v>2711</v>
      </c>
      <c r="P887" s="13">
        <v>0</v>
      </c>
      <c r="Q887" s="43">
        <v>0</v>
      </c>
      <c r="R887" s="43">
        <v>35</v>
      </c>
      <c r="S887" s="13">
        <v>0</v>
      </c>
      <c r="T887" s="42" t="s">
        <v>13</v>
      </c>
      <c r="U887" s="2">
        <v>600</v>
      </c>
      <c r="V887" s="6"/>
      <c r="W887" s="6"/>
      <c r="X887" s="6"/>
      <c r="Y887" s="6"/>
    </row>
    <row r="888" spans="1:25" ht="13.15" customHeight="1" x14ac:dyDescent="0.25">
      <c r="A888" s="2">
        <v>2022</v>
      </c>
      <c r="B888" s="44" t="s">
        <v>602</v>
      </c>
      <c r="C888" s="44" t="s">
        <v>758</v>
      </c>
      <c r="D888" s="44" t="s">
        <v>601</v>
      </c>
      <c r="E888" s="44" t="s">
        <v>49</v>
      </c>
      <c r="F888" s="44" t="s">
        <v>50</v>
      </c>
      <c r="G888" s="9">
        <f>SUMIFS('Raw Data'!G$3:G$641,'Raw Data'!$B$3:$B$641,$B888,'Raw Data'!$D$3:$D$641,$E888)</f>
        <v>520.20000000000005</v>
      </c>
      <c r="H888" s="9">
        <f>SUMIFS('Raw Data'!H$3:H$641,'Raw Data'!$B$3:$B$641,$B888,'Raw Data'!$D$3:$D$641,$E888)</f>
        <v>0</v>
      </c>
      <c r="I888" s="9">
        <f>SUMIFS('Raw Data'!I$3:I$641,'Raw Data'!$B$3:$B$641,$B888,'Raw Data'!$D$3:$D$641,$E888)</f>
        <v>0</v>
      </c>
      <c r="J888" s="10">
        <f t="shared" si="52"/>
        <v>0</v>
      </c>
      <c r="K888" s="11">
        <f t="shared" si="53"/>
        <v>520.20000000000005</v>
      </c>
      <c r="L888" s="10">
        <f t="shared" si="54"/>
        <v>303.45</v>
      </c>
      <c r="M888" s="11">
        <f t="shared" si="55"/>
        <v>303.45</v>
      </c>
      <c r="N888" s="43">
        <v>1</v>
      </c>
      <c r="O888" s="12">
        <v>2711</v>
      </c>
      <c r="P888" s="13">
        <v>0</v>
      </c>
      <c r="Q888" s="43">
        <v>0</v>
      </c>
      <c r="R888" s="43">
        <v>35</v>
      </c>
      <c r="S888" s="13">
        <v>0</v>
      </c>
      <c r="T888" s="42" t="s">
        <v>49</v>
      </c>
      <c r="U888" s="2">
        <v>700</v>
      </c>
    </row>
    <row r="889" spans="1:25" ht="13.15" customHeight="1" x14ac:dyDescent="0.25">
      <c r="A889" s="2">
        <v>2022</v>
      </c>
      <c r="B889" s="44" t="s">
        <v>602</v>
      </c>
      <c r="C889" s="44" t="s">
        <v>758</v>
      </c>
      <c r="D889" s="44" t="s">
        <v>601</v>
      </c>
      <c r="E889" s="44" t="s">
        <v>402</v>
      </c>
      <c r="F889" s="44" t="s">
        <v>403</v>
      </c>
      <c r="G889" s="9">
        <f>SUMIFS('Raw Data'!G$3:G$641,'Raw Data'!$B$3:$B$641,$B889,'Raw Data'!$D$3:$D$641,$E889)</f>
        <v>686.66</v>
      </c>
      <c r="H889" s="9">
        <f>SUMIFS('Raw Data'!H$3:H$641,'Raw Data'!$B$3:$B$641,$B889,'Raw Data'!$D$3:$D$641,$E889)</f>
        <v>0</v>
      </c>
      <c r="I889" s="9">
        <f>SUMIFS('Raw Data'!I$3:I$641,'Raw Data'!$B$3:$B$641,$B889,'Raw Data'!$D$3:$D$641,$E889)</f>
        <v>0</v>
      </c>
      <c r="J889" s="10">
        <f t="shared" si="52"/>
        <v>0</v>
      </c>
      <c r="K889" s="11">
        <f t="shared" si="53"/>
        <v>686.66</v>
      </c>
      <c r="L889" s="10">
        <f t="shared" si="54"/>
        <v>400.55166666666662</v>
      </c>
      <c r="M889" s="11">
        <f t="shared" si="55"/>
        <v>400.55166666666662</v>
      </c>
      <c r="N889" s="43">
        <v>1</v>
      </c>
      <c r="O889" s="12">
        <v>2711</v>
      </c>
      <c r="P889" s="13">
        <v>0</v>
      </c>
      <c r="Q889" s="43">
        <v>0</v>
      </c>
      <c r="R889" s="43">
        <v>35</v>
      </c>
      <c r="S889" s="13">
        <v>0</v>
      </c>
      <c r="T889" s="42" t="s">
        <v>402</v>
      </c>
      <c r="U889" s="2">
        <v>800</v>
      </c>
      <c r="V889" s="15"/>
    </row>
    <row r="890" spans="1:25" ht="13.15" customHeight="1" x14ac:dyDescent="0.25">
      <c r="A890" s="2">
        <v>2022</v>
      </c>
      <c r="B890" s="14" t="s">
        <v>603</v>
      </c>
      <c r="C890" s="2" t="s">
        <v>758</v>
      </c>
      <c r="D890" s="2" t="s">
        <v>604</v>
      </c>
      <c r="E890" s="2" t="s">
        <v>17</v>
      </c>
      <c r="F890" s="2" t="s">
        <v>18</v>
      </c>
      <c r="G890" s="9">
        <f>SUMIFS('Raw Data'!G$3:G$641,'Raw Data'!$B$3:$B$641,$B890,'Raw Data'!$D$3:$D$641,$E890)</f>
        <v>4487000</v>
      </c>
      <c r="H890" s="9">
        <f>SUMIFS('Raw Data'!H$3:H$641,'Raw Data'!$B$3:$B$641,$B890,'Raw Data'!$D$3:$D$641,$E890)</f>
        <v>2245356.65</v>
      </c>
      <c r="I890" s="9">
        <f>SUMIFS('Raw Data'!I$3:I$641,'Raw Data'!$B$3:$B$641,$B890,'Raw Data'!$D$3:$D$641,$E890)</f>
        <v>0</v>
      </c>
      <c r="J890" s="10">
        <f t="shared" si="52"/>
        <v>2245356.65</v>
      </c>
      <c r="K890" s="11">
        <f t="shared" si="53"/>
        <v>2241643.35</v>
      </c>
      <c r="L890" s="10">
        <f t="shared" si="54"/>
        <v>2617416.666666667</v>
      </c>
      <c r="M890" s="11">
        <f t="shared" si="55"/>
        <v>372060.01666666707</v>
      </c>
      <c r="N890" s="43">
        <v>1</v>
      </c>
      <c r="O890" s="12">
        <v>2720</v>
      </c>
      <c r="P890" s="13">
        <v>0</v>
      </c>
      <c r="Q890" s="43">
        <v>0</v>
      </c>
      <c r="R890" s="43">
        <v>0</v>
      </c>
      <c r="S890" s="13">
        <v>0</v>
      </c>
      <c r="T890" s="42" t="s">
        <v>17</v>
      </c>
      <c r="U890" s="2">
        <v>500</v>
      </c>
      <c r="V890"/>
    </row>
    <row r="891" spans="1:25" ht="13.15" customHeight="1" x14ac:dyDescent="0.25">
      <c r="A891" s="2">
        <v>2022</v>
      </c>
      <c r="B891" s="44" t="s">
        <v>603</v>
      </c>
      <c r="C891" s="2" t="s">
        <v>758</v>
      </c>
      <c r="D891" s="44" t="s">
        <v>604</v>
      </c>
      <c r="E891" s="44" t="s">
        <v>13</v>
      </c>
      <c r="F891" s="44" t="s">
        <v>14</v>
      </c>
      <c r="G891" s="9">
        <f>SUMIFS('Raw Data'!G$3:G$641,'Raw Data'!$B$3:$B$641,$B891,'Raw Data'!$D$3:$D$641,$E891)</f>
        <v>30000</v>
      </c>
      <c r="H891" s="9">
        <f>SUMIFS('Raw Data'!H$3:H$641,'Raw Data'!$B$3:$B$641,$B891,'Raw Data'!$D$3:$D$641,$E891)</f>
        <v>0</v>
      </c>
      <c r="I891" s="9">
        <f>SUMIFS('Raw Data'!I$3:I$641,'Raw Data'!$B$3:$B$641,$B891,'Raw Data'!$D$3:$D$641,$E891)</f>
        <v>0</v>
      </c>
      <c r="J891" s="10">
        <f t="shared" si="52"/>
        <v>0</v>
      </c>
      <c r="K891" s="11">
        <f t="shared" si="53"/>
        <v>30000</v>
      </c>
      <c r="L891" s="10">
        <f t="shared" si="54"/>
        <v>17500</v>
      </c>
      <c r="M891" s="11">
        <f t="shared" si="55"/>
        <v>17500</v>
      </c>
      <c r="N891" s="46">
        <v>1</v>
      </c>
      <c r="O891" s="2">
        <v>2720</v>
      </c>
      <c r="P891" s="47">
        <v>0</v>
      </c>
      <c r="Q891" s="46">
        <v>0</v>
      </c>
      <c r="R891" s="46">
        <v>0</v>
      </c>
      <c r="S891" s="47">
        <v>0</v>
      </c>
      <c r="T891" s="44">
        <v>610</v>
      </c>
      <c r="U891" s="2">
        <v>600</v>
      </c>
    </row>
    <row r="892" spans="1:25" ht="13.15" customHeight="1" x14ac:dyDescent="0.25">
      <c r="A892" s="2">
        <v>2022</v>
      </c>
      <c r="B892" s="14" t="s">
        <v>605</v>
      </c>
      <c r="C892" s="2" t="s">
        <v>758</v>
      </c>
      <c r="D892" s="2" t="s">
        <v>606</v>
      </c>
      <c r="E892" s="2" t="s">
        <v>17</v>
      </c>
      <c r="F892" s="2" t="s">
        <v>18</v>
      </c>
      <c r="G892" s="9">
        <f>SUMIFS('Raw Data'!G$3:G$641,'Raw Data'!$B$3:$B$641,$B892,'Raw Data'!$D$3:$D$641,$E892)</f>
        <v>0</v>
      </c>
      <c r="H892" s="9">
        <f>SUMIFS('Raw Data'!H$3:H$641,'Raw Data'!$B$3:$B$641,$B892,'Raw Data'!$D$3:$D$641,$E892)</f>
        <v>0</v>
      </c>
      <c r="I892" s="9">
        <f>SUMIFS('Raw Data'!I$3:I$641,'Raw Data'!$B$3:$B$641,$B892,'Raw Data'!$D$3:$D$641,$E892)</f>
        <v>0</v>
      </c>
      <c r="J892" s="10">
        <f t="shared" si="52"/>
        <v>0</v>
      </c>
      <c r="K892" s="11">
        <f t="shared" si="53"/>
        <v>0</v>
      </c>
      <c r="L892" s="10">
        <f t="shared" si="54"/>
        <v>0</v>
      </c>
      <c r="M892" s="11">
        <f t="shared" si="55"/>
        <v>0</v>
      </c>
      <c r="N892" s="43">
        <v>1</v>
      </c>
      <c r="O892" s="12">
        <v>2720</v>
      </c>
      <c r="P892" s="13">
        <v>0</v>
      </c>
      <c r="Q892" s="43">
        <v>0</v>
      </c>
      <c r="R892" s="43">
        <v>0</v>
      </c>
      <c r="S892" s="13">
        <v>513</v>
      </c>
      <c r="T892" s="42" t="s">
        <v>17</v>
      </c>
      <c r="U892" s="2">
        <v>500</v>
      </c>
      <c r="V892" s="15"/>
    </row>
    <row r="893" spans="1:25" ht="13.15" customHeight="1" x14ac:dyDescent="0.25">
      <c r="A893" s="2">
        <v>2022</v>
      </c>
      <c r="B893" s="14" t="s">
        <v>607</v>
      </c>
      <c r="C893" s="2" t="s">
        <v>758</v>
      </c>
      <c r="D893" s="2" t="s">
        <v>604</v>
      </c>
      <c r="E893" s="2" t="s">
        <v>17</v>
      </c>
      <c r="F893" s="2" t="s">
        <v>18</v>
      </c>
      <c r="G893" s="9">
        <f>SUMIFS('Raw Data'!G$3:G$641,'Raw Data'!$B$3:$B$641,$B893,'Raw Data'!$D$3:$D$641,$E893)</f>
        <v>400000</v>
      </c>
      <c r="H893" s="9">
        <f>SUMIFS('Raw Data'!H$3:H$641,'Raw Data'!$B$3:$B$641,$B893,'Raw Data'!$D$3:$D$641,$E893)</f>
        <v>187848.53</v>
      </c>
      <c r="I893" s="9">
        <f>SUMIFS('Raw Data'!I$3:I$641,'Raw Data'!$B$3:$B$641,$B893,'Raw Data'!$D$3:$D$641,$E893)</f>
        <v>0</v>
      </c>
      <c r="J893" s="10">
        <f t="shared" si="52"/>
        <v>187848.53</v>
      </c>
      <c r="K893" s="11">
        <f t="shared" si="53"/>
        <v>212151.47</v>
      </c>
      <c r="L893" s="10">
        <f t="shared" si="54"/>
        <v>233333.33333333334</v>
      </c>
      <c r="M893" s="11">
        <f t="shared" si="55"/>
        <v>45484.803333333344</v>
      </c>
      <c r="N893" s="43">
        <v>1</v>
      </c>
      <c r="O893" s="12">
        <v>2720</v>
      </c>
      <c r="P893" s="13">
        <v>0</v>
      </c>
      <c r="Q893" s="43">
        <v>0</v>
      </c>
      <c r="R893" s="43">
        <v>35</v>
      </c>
      <c r="S893" s="13">
        <v>0</v>
      </c>
      <c r="T893" s="42" t="s">
        <v>17</v>
      </c>
      <c r="U893" s="2">
        <v>500</v>
      </c>
      <c r="V893"/>
    </row>
    <row r="894" spans="1:25" customFormat="1" ht="13.35" customHeight="1" x14ac:dyDescent="0.25">
      <c r="A894" s="2">
        <v>2022</v>
      </c>
      <c r="B894" s="14" t="s">
        <v>614</v>
      </c>
      <c r="C894" s="2" t="s">
        <v>758</v>
      </c>
      <c r="D894" s="2" t="s">
        <v>615</v>
      </c>
      <c r="E894" s="2" t="s">
        <v>17</v>
      </c>
      <c r="F894" s="2" t="s">
        <v>18</v>
      </c>
      <c r="G894" s="9">
        <f>SUMIFS('Raw Data'!G$3:G$641,'Raw Data'!$B$3:$B$641,$B894,'Raw Data'!$D$3:$D$641,$E894)</f>
        <v>497000</v>
      </c>
      <c r="H894" s="9">
        <f>SUMIFS('Raw Data'!H$3:H$641,'Raw Data'!$B$3:$B$641,$B894,'Raw Data'!$D$3:$D$641,$E894)</f>
        <v>222585.56</v>
      </c>
      <c r="I894" s="9">
        <f>SUMIFS('Raw Data'!I$3:I$641,'Raw Data'!$B$3:$B$641,$B894,'Raw Data'!$D$3:$D$641,$E894)</f>
        <v>0</v>
      </c>
      <c r="J894" s="10">
        <f t="shared" si="52"/>
        <v>222585.56</v>
      </c>
      <c r="K894" s="11">
        <f t="shared" si="53"/>
        <v>274414.44</v>
      </c>
      <c r="L894" s="10">
        <f t="shared" si="54"/>
        <v>289916.66666666663</v>
      </c>
      <c r="M894" s="11">
        <f t="shared" si="55"/>
        <v>67331.10666666663</v>
      </c>
      <c r="N894" s="43">
        <v>1</v>
      </c>
      <c r="O894" s="12">
        <v>2750</v>
      </c>
      <c r="P894" s="13">
        <v>0</v>
      </c>
      <c r="Q894" s="43">
        <v>0</v>
      </c>
      <c r="R894" s="43">
        <v>0</v>
      </c>
      <c r="S894" s="13">
        <v>0</v>
      </c>
      <c r="T894" s="42" t="s">
        <v>17</v>
      </c>
      <c r="U894" s="2">
        <v>500</v>
      </c>
      <c r="V894" s="6"/>
    </row>
    <row r="895" spans="1:25" ht="13.15" customHeight="1" x14ac:dyDescent="0.25">
      <c r="A895" s="2">
        <v>2022</v>
      </c>
      <c r="B895" s="14" t="s">
        <v>641</v>
      </c>
      <c r="C895" s="2" t="s">
        <v>758</v>
      </c>
      <c r="D895" s="44" t="s">
        <v>642</v>
      </c>
      <c r="E895" s="2" t="s">
        <v>23</v>
      </c>
      <c r="F895" s="44" t="s">
        <v>24</v>
      </c>
      <c r="G895" s="9">
        <f>SUMIFS('Raw Data'!G$3:G$641,'Raw Data'!$B$3:$B$641,$B895,'Raw Data'!$D$3:$D$641,$E895)</f>
        <v>30000</v>
      </c>
      <c r="H895" s="9">
        <f>SUMIFS('Raw Data'!H$3:H$641,'Raw Data'!$B$3:$B$641,$B895,'Raw Data'!$D$3:$D$641,$E895)</f>
        <v>0</v>
      </c>
      <c r="I895" s="9">
        <f>SUMIFS('Raw Data'!I$3:I$641,'Raw Data'!$B$3:$B$641,$B895,'Raw Data'!$D$3:$D$641,$E895)</f>
        <v>0</v>
      </c>
      <c r="J895" s="10">
        <f t="shared" si="52"/>
        <v>0</v>
      </c>
      <c r="K895" s="11">
        <f t="shared" si="53"/>
        <v>30000</v>
      </c>
      <c r="L895" s="10">
        <f t="shared" si="54"/>
        <v>17500</v>
      </c>
      <c r="M895" s="11">
        <f t="shared" si="55"/>
        <v>17500</v>
      </c>
      <c r="N895" s="43">
        <v>1</v>
      </c>
      <c r="O895" s="12">
        <v>2834</v>
      </c>
      <c r="P895" s="13">
        <v>0</v>
      </c>
      <c r="Q895" s="43">
        <v>0</v>
      </c>
      <c r="R895" s="43">
        <v>0</v>
      </c>
      <c r="S895" s="13">
        <v>0</v>
      </c>
      <c r="T895" s="42" t="s">
        <v>23</v>
      </c>
      <c r="U895" s="2">
        <v>200</v>
      </c>
      <c r="V895"/>
    </row>
    <row r="896" spans="1:25" ht="13.15" customHeight="1" x14ac:dyDescent="0.25">
      <c r="A896" s="2">
        <v>2022</v>
      </c>
      <c r="B896" s="44" t="s">
        <v>855</v>
      </c>
      <c r="C896" s="44" t="s">
        <v>758</v>
      </c>
      <c r="D896" s="44" t="s">
        <v>856</v>
      </c>
      <c r="E896" s="44" t="s">
        <v>19</v>
      </c>
      <c r="F896" s="44" t="s">
        <v>20</v>
      </c>
      <c r="G896" s="9">
        <f>SUMIFS('Raw Data'!G$3:G$641,'Raw Data'!$B$3:$B$641,$B896,'Raw Data'!$D$3:$D$641,$E896)</f>
        <v>0</v>
      </c>
      <c r="H896" s="9">
        <f>SUMIFS('Raw Data'!H$3:H$641,'Raw Data'!$B$3:$B$641,$B896,'Raw Data'!$D$3:$D$641,$E896)</f>
        <v>0</v>
      </c>
      <c r="I896" s="9">
        <f>SUMIFS('Raw Data'!I$3:I$641,'Raw Data'!$B$3:$B$641,$B896,'Raw Data'!$D$3:$D$641,$E896)</f>
        <v>0</v>
      </c>
      <c r="J896" s="10">
        <f t="shared" si="52"/>
        <v>0</v>
      </c>
      <c r="K896" s="11">
        <f t="shared" si="53"/>
        <v>0</v>
      </c>
      <c r="L896" s="10">
        <f t="shared" si="54"/>
        <v>0</v>
      </c>
      <c r="M896" s="11">
        <f t="shared" si="55"/>
        <v>0</v>
      </c>
      <c r="N896" s="46">
        <v>1</v>
      </c>
      <c r="O896" s="2">
        <v>2834</v>
      </c>
      <c r="P896" s="47">
        <v>0</v>
      </c>
      <c r="Q896" s="46">
        <v>0</v>
      </c>
      <c r="R896" s="46">
        <v>0</v>
      </c>
      <c r="S896" s="47">
        <v>79</v>
      </c>
      <c r="T896" s="42">
        <v>580</v>
      </c>
      <c r="U896" s="2">
        <v>500</v>
      </c>
    </row>
    <row r="897" spans="1:22" ht="13.15" customHeight="1" x14ac:dyDescent="0.25">
      <c r="A897" s="2">
        <v>2022</v>
      </c>
      <c r="B897" s="14" t="s">
        <v>661</v>
      </c>
      <c r="C897" s="2" t="s">
        <v>758</v>
      </c>
      <c r="D897" s="44" t="s">
        <v>662</v>
      </c>
      <c r="E897" s="2" t="s">
        <v>23</v>
      </c>
      <c r="F897" s="44" t="s">
        <v>24</v>
      </c>
      <c r="G897" s="9">
        <f>SUMIFS('Raw Data'!G$3:G$641,'Raw Data'!$B$3:$B$641,$B897,'Raw Data'!$D$3:$D$641,$E897)</f>
        <v>10000</v>
      </c>
      <c r="H897" s="9">
        <f>SUMIFS('Raw Data'!H$3:H$641,'Raw Data'!$B$3:$B$641,$B897,'Raw Data'!$D$3:$D$641,$E897)</f>
        <v>0</v>
      </c>
      <c r="I897" s="9">
        <f>SUMIFS('Raw Data'!I$3:I$641,'Raw Data'!$B$3:$B$641,$B897,'Raw Data'!$D$3:$D$641,$E897)</f>
        <v>0</v>
      </c>
      <c r="J897" s="10">
        <f t="shared" si="52"/>
        <v>0</v>
      </c>
      <c r="K897" s="11">
        <f t="shared" si="53"/>
        <v>10000</v>
      </c>
      <c r="L897" s="10">
        <f t="shared" si="54"/>
        <v>5833.3333333333339</v>
      </c>
      <c r="M897" s="11">
        <f t="shared" si="55"/>
        <v>5833.3333333333339</v>
      </c>
      <c r="N897" s="43">
        <v>1</v>
      </c>
      <c r="O897" s="12">
        <v>2836</v>
      </c>
      <c r="P897" s="13">
        <v>0</v>
      </c>
      <c r="Q897" s="43">
        <v>0</v>
      </c>
      <c r="R897" s="43">
        <v>0</v>
      </c>
      <c r="S897" s="13">
        <v>0</v>
      </c>
      <c r="T897" s="42" t="s">
        <v>23</v>
      </c>
      <c r="U897" s="2">
        <v>200</v>
      </c>
      <c r="V897" s="15"/>
    </row>
    <row r="898" spans="1:22" ht="13.15" customHeight="1" x14ac:dyDescent="0.25">
      <c r="A898" s="2">
        <v>2022</v>
      </c>
      <c r="B898" s="44" t="s">
        <v>661</v>
      </c>
      <c r="C898" s="44" t="s">
        <v>758</v>
      </c>
      <c r="D898" s="44" t="s">
        <v>662</v>
      </c>
      <c r="E898" s="44" t="s">
        <v>19</v>
      </c>
      <c r="F898" s="44" t="s">
        <v>20</v>
      </c>
      <c r="G898" s="9">
        <f>SUMIFS('Raw Data'!G$3:G$641,'Raw Data'!$B$3:$B$641,$B898,'Raw Data'!$D$3:$D$641,$E898)</f>
        <v>0</v>
      </c>
      <c r="H898" s="9">
        <f>SUMIFS('Raw Data'!H$3:H$641,'Raw Data'!$B$3:$B$641,$B898,'Raw Data'!$D$3:$D$641,$E898)</f>
        <v>0</v>
      </c>
      <c r="I898" s="9">
        <f>SUMIFS('Raw Data'!I$3:I$641,'Raw Data'!$B$3:$B$641,$B898,'Raw Data'!$D$3:$D$641,$E898)</f>
        <v>0</v>
      </c>
      <c r="J898" s="10">
        <f t="shared" si="52"/>
        <v>0</v>
      </c>
      <c r="K898" s="11">
        <f t="shared" si="53"/>
        <v>0</v>
      </c>
      <c r="L898" s="10">
        <f t="shared" si="54"/>
        <v>0</v>
      </c>
      <c r="M898" s="11">
        <f t="shared" si="55"/>
        <v>0</v>
      </c>
      <c r="N898" s="43">
        <v>1</v>
      </c>
      <c r="O898" s="12">
        <v>2836</v>
      </c>
      <c r="P898" s="13">
        <v>0</v>
      </c>
      <c r="Q898" s="43">
        <v>0</v>
      </c>
      <c r="R898" s="43">
        <v>0</v>
      </c>
      <c r="S898" s="13">
        <v>0</v>
      </c>
      <c r="T898" s="42" t="s">
        <v>19</v>
      </c>
      <c r="U898" s="2">
        <v>500</v>
      </c>
    </row>
    <row r="899" spans="1:22" ht="13.15" customHeight="1" x14ac:dyDescent="0.25">
      <c r="A899" s="2">
        <v>2022</v>
      </c>
      <c r="B899" s="44" t="s">
        <v>665</v>
      </c>
      <c r="C899" s="44" t="s">
        <v>758</v>
      </c>
      <c r="D899" s="44" t="s">
        <v>666</v>
      </c>
      <c r="E899" s="44" t="s">
        <v>345</v>
      </c>
      <c r="F899" s="44" t="s">
        <v>346</v>
      </c>
      <c r="G899" s="9">
        <f>SUMIFS('Raw Data'!G$3:G$641,'Raw Data'!$B$3:$B$641,$B899,'Raw Data'!$D$3:$D$641,$E899)</f>
        <v>69767.61</v>
      </c>
      <c r="H899" s="9">
        <f>SUMIFS('Raw Data'!H$3:H$641,'Raw Data'!$B$3:$B$641,$B899,'Raw Data'!$D$3:$D$641,$E899)</f>
        <v>1500</v>
      </c>
      <c r="I899" s="9">
        <f>SUMIFS('Raw Data'!I$3:I$641,'Raw Data'!$B$3:$B$641,$B899,'Raw Data'!$D$3:$D$641,$E899)</f>
        <v>0</v>
      </c>
      <c r="J899" s="10">
        <f t="shared" si="52"/>
        <v>1500</v>
      </c>
      <c r="K899" s="11">
        <f t="shared" si="53"/>
        <v>68267.61</v>
      </c>
      <c r="L899" s="10">
        <f t="shared" si="54"/>
        <v>40697.772499999999</v>
      </c>
      <c r="M899" s="11">
        <f t="shared" si="55"/>
        <v>39197.772499999999</v>
      </c>
      <c r="N899" s="43">
        <v>1</v>
      </c>
      <c r="O899" s="12">
        <v>2836</v>
      </c>
      <c r="P899" s="13">
        <v>0</v>
      </c>
      <c r="Q899" s="43">
        <v>0</v>
      </c>
      <c r="R899" s="43">
        <v>35</v>
      </c>
      <c r="S899" s="13">
        <v>0</v>
      </c>
      <c r="T899" s="42" t="s">
        <v>345</v>
      </c>
      <c r="U899" s="2">
        <v>300</v>
      </c>
    </row>
    <row r="900" spans="1:22" ht="13.15" customHeight="1" x14ac:dyDescent="0.25">
      <c r="A900" s="2">
        <v>2022</v>
      </c>
      <c r="B900" s="44" t="s">
        <v>665</v>
      </c>
      <c r="C900" s="44" t="s">
        <v>758</v>
      </c>
      <c r="D900" s="44" t="s">
        <v>666</v>
      </c>
      <c r="E900" s="44" t="s">
        <v>19</v>
      </c>
      <c r="F900" s="44" t="s">
        <v>20</v>
      </c>
      <c r="G900" s="9">
        <f>SUMIFS('Raw Data'!G$3:G$641,'Raw Data'!$B$3:$B$641,$B900,'Raw Data'!$D$3:$D$641,$E900)</f>
        <v>0</v>
      </c>
      <c r="H900" s="9">
        <f>SUMIFS('Raw Data'!H$3:H$641,'Raw Data'!$B$3:$B$641,$B900,'Raw Data'!$D$3:$D$641,$E900)</f>
        <v>32.93</v>
      </c>
      <c r="I900" s="9">
        <f>SUMIFS('Raw Data'!I$3:I$641,'Raw Data'!$B$3:$B$641,$B900,'Raw Data'!$D$3:$D$641,$E900)</f>
        <v>0</v>
      </c>
      <c r="J900" s="10">
        <f t="shared" ref="J900:J963" si="56">+H900+I900</f>
        <v>32.93</v>
      </c>
      <c r="K900" s="11">
        <f t="shared" ref="K900:K963" si="57">+G900-J900</f>
        <v>-32.93</v>
      </c>
      <c r="L900" s="10">
        <f t="shared" ref="L900:L963" si="58">+G900/12*$L$1</f>
        <v>0</v>
      </c>
      <c r="M900" s="11">
        <f t="shared" ref="M900:M963" si="59">+L900-J900</f>
        <v>-32.93</v>
      </c>
      <c r="N900" s="43">
        <v>1</v>
      </c>
      <c r="O900" s="12">
        <v>2836</v>
      </c>
      <c r="P900" s="13">
        <v>0</v>
      </c>
      <c r="Q900" s="43">
        <v>0</v>
      </c>
      <c r="R900" s="43">
        <v>35</v>
      </c>
      <c r="S900" s="13">
        <v>0</v>
      </c>
      <c r="T900" s="42" t="s">
        <v>19</v>
      </c>
      <c r="U900" s="2">
        <v>500</v>
      </c>
    </row>
    <row r="901" spans="1:22" s="69" customFormat="1" ht="13.35" customHeight="1" x14ac:dyDescent="0.25">
      <c r="A901" s="2">
        <v>2022</v>
      </c>
      <c r="B901" s="44" t="s">
        <v>667</v>
      </c>
      <c r="C901" s="44" t="s">
        <v>758</v>
      </c>
      <c r="D901" s="44" t="s">
        <v>668</v>
      </c>
      <c r="E901" s="44" t="s">
        <v>345</v>
      </c>
      <c r="F901" s="44" t="s">
        <v>346</v>
      </c>
      <c r="G901" s="9">
        <f>SUMIFS('Raw Data'!G$3:G$641,'Raw Data'!$B$3:$B$641,$B901,'Raw Data'!$D$3:$D$641,$E901)</f>
        <v>1500</v>
      </c>
      <c r="H901" s="9">
        <f>SUMIFS('Raw Data'!H$3:H$641,'Raw Data'!$B$3:$B$641,$B901,'Raw Data'!$D$3:$D$641,$E901)</f>
        <v>384</v>
      </c>
      <c r="I901" s="9">
        <f>SUMIFS('Raw Data'!I$3:I$641,'Raw Data'!$B$3:$B$641,$B901,'Raw Data'!$D$3:$D$641,$E901)</f>
        <v>0</v>
      </c>
      <c r="J901" s="10">
        <f t="shared" si="56"/>
        <v>384</v>
      </c>
      <c r="K901" s="11">
        <f t="shared" si="57"/>
        <v>1116</v>
      </c>
      <c r="L901" s="10">
        <f t="shared" si="58"/>
        <v>875</v>
      </c>
      <c r="M901" s="11">
        <f t="shared" si="59"/>
        <v>491</v>
      </c>
      <c r="N901" s="43">
        <v>1</v>
      </c>
      <c r="O901" s="12">
        <v>2836</v>
      </c>
      <c r="P901" s="13">
        <v>0</v>
      </c>
      <c r="Q901" s="43">
        <v>0</v>
      </c>
      <c r="R901" s="43">
        <v>35</v>
      </c>
      <c r="S901" s="13">
        <v>160</v>
      </c>
      <c r="T901" s="42" t="s">
        <v>345</v>
      </c>
      <c r="U901" s="2">
        <v>300</v>
      </c>
      <c r="V901" s="6"/>
    </row>
    <row r="902" spans="1:22" ht="13.15" customHeight="1" x14ac:dyDescent="0.25">
      <c r="A902" s="2">
        <v>2022</v>
      </c>
      <c r="B902" s="44" t="s">
        <v>667</v>
      </c>
      <c r="C902" s="44" t="s">
        <v>758</v>
      </c>
      <c r="D902" s="44" t="s">
        <v>668</v>
      </c>
      <c r="E902" s="44" t="s">
        <v>19</v>
      </c>
      <c r="F902" s="44" t="s">
        <v>20</v>
      </c>
      <c r="G902" s="9">
        <f>SUMIFS('Raw Data'!G$3:G$641,'Raw Data'!$B$3:$B$641,$B902,'Raw Data'!$D$3:$D$641,$E902)</f>
        <v>0</v>
      </c>
      <c r="H902" s="9">
        <f>SUMIFS('Raw Data'!H$3:H$641,'Raw Data'!$B$3:$B$641,$B902,'Raw Data'!$D$3:$D$641,$E902)</f>
        <v>0</v>
      </c>
      <c r="I902" s="9">
        <f>SUMIFS('Raw Data'!I$3:I$641,'Raw Data'!$B$3:$B$641,$B902,'Raw Data'!$D$3:$D$641,$E902)</f>
        <v>0</v>
      </c>
      <c r="J902" s="10">
        <f t="shared" si="56"/>
        <v>0</v>
      </c>
      <c r="K902" s="11">
        <f t="shared" si="57"/>
        <v>0</v>
      </c>
      <c r="L902" s="10">
        <f t="shared" si="58"/>
        <v>0</v>
      </c>
      <c r="M902" s="11">
        <f t="shared" si="59"/>
        <v>0</v>
      </c>
      <c r="N902" s="43">
        <v>1</v>
      </c>
      <c r="O902" s="12">
        <v>2836</v>
      </c>
      <c r="P902" s="13">
        <v>0</v>
      </c>
      <c r="Q902" s="43">
        <v>0</v>
      </c>
      <c r="R902" s="43">
        <v>35</v>
      </c>
      <c r="S902" s="13">
        <v>160</v>
      </c>
      <c r="T902" s="42" t="s">
        <v>19</v>
      </c>
      <c r="U902" s="2">
        <v>500</v>
      </c>
    </row>
    <row r="903" spans="1:22" customFormat="1" ht="13.35" customHeight="1" x14ac:dyDescent="0.25">
      <c r="A903" s="44" t="s">
        <v>948</v>
      </c>
      <c r="B903" s="44" t="s">
        <v>826</v>
      </c>
      <c r="C903" s="44" t="s">
        <v>758</v>
      </c>
      <c r="D903" s="44" t="s">
        <v>827</v>
      </c>
      <c r="E903" s="44" t="s">
        <v>345</v>
      </c>
      <c r="F903" s="44" t="s">
        <v>346</v>
      </c>
      <c r="G903" s="9">
        <f>SUMIFS('Raw Data'!G$3:G$641,'Raw Data'!$B$3:$B$641,$B903,'Raw Data'!$D$3:$D$641,$E903)</f>
        <v>0</v>
      </c>
      <c r="H903" s="9">
        <f>SUMIFS('Raw Data'!H$3:H$641,'Raw Data'!$B$3:$B$641,$B903,'Raw Data'!$D$3:$D$641,$E903)</f>
        <v>384</v>
      </c>
      <c r="I903" s="9">
        <f>SUMIFS('Raw Data'!I$3:I$641,'Raw Data'!$B$3:$B$641,$B903,'Raw Data'!$D$3:$D$641,$E903)</f>
        <v>0</v>
      </c>
      <c r="J903" s="10">
        <f t="shared" si="56"/>
        <v>384</v>
      </c>
      <c r="K903" s="11">
        <f t="shared" si="57"/>
        <v>-384</v>
      </c>
      <c r="L903" s="10">
        <f t="shared" si="58"/>
        <v>0</v>
      </c>
      <c r="M903" s="11">
        <f t="shared" si="59"/>
        <v>-384</v>
      </c>
      <c r="N903" s="43">
        <v>1</v>
      </c>
      <c r="O903" s="12">
        <v>2836</v>
      </c>
      <c r="P903" s="13">
        <v>0</v>
      </c>
      <c r="Q903" s="43">
        <v>0</v>
      </c>
      <c r="R903" s="43">
        <v>35</v>
      </c>
      <c r="S903" s="13">
        <v>301</v>
      </c>
      <c r="T903" s="42">
        <v>360</v>
      </c>
      <c r="U903" s="2">
        <v>300</v>
      </c>
      <c r="V903" s="6"/>
    </row>
    <row r="904" spans="1:22" s="15" customFormat="1" ht="13.15" customHeight="1" x14ac:dyDescent="0.25">
      <c r="A904" s="2">
        <v>2022</v>
      </c>
      <c r="B904" s="44" t="s">
        <v>826</v>
      </c>
      <c r="C904" s="44" t="s">
        <v>758</v>
      </c>
      <c r="D904" s="44" t="s">
        <v>827</v>
      </c>
      <c r="E904" s="44" t="s">
        <v>19</v>
      </c>
      <c r="F904" s="44" t="s">
        <v>20</v>
      </c>
      <c r="G904" s="9">
        <f>SUMIFS('Raw Data'!G$3:G$641,'Raw Data'!$B$3:$B$641,$B904,'Raw Data'!$D$3:$D$641,$E904)</f>
        <v>0</v>
      </c>
      <c r="H904" s="9">
        <f>SUMIFS('Raw Data'!H$3:H$641,'Raw Data'!$B$3:$B$641,$B904,'Raw Data'!$D$3:$D$641,$E904)</f>
        <v>0</v>
      </c>
      <c r="I904" s="9">
        <f>SUMIFS('Raw Data'!I$3:I$641,'Raw Data'!$B$3:$B$641,$B904,'Raw Data'!$D$3:$D$641,$E904)</f>
        <v>0</v>
      </c>
      <c r="J904" s="10">
        <f t="shared" si="56"/>
        <v>0</v>
      </c>
      <c r="K904" s="11">
        <f t="shared" si="57"/>
        <v>0</v>
      </c>
      <c r="L904" s="10">
        <f t="shared" si="58"/>
        <v>0</v>
      </c>
      <c r="M904" s="11">
        <f t="shared" si="59"/>
        <v>0</v>
      </c>
      <c r="N904" s="46">
        <v>1</v>
      </c>
      <c r="O904" s="2">
        <v>2836</v>
      </c>
      <c r="P904" s="47">
        <v>0</v>
      </c>
      <c r="Q904" s="46">
        <v>0</v>
      </c>
      <c r="R904" s="46">
        <v>35</v>
      </c>
      <c r="S904" s="47">
        <v>301</v>
      </c>
      <c r="T904" s="42">
        <v>580</v>
      </c>
      <c r="U904" s="2">
        <v>500</v>
      </c>
      <c r="V904" s="6"/>
    </row>
    <row r="905" spans="1:22" s="15" customFormat="1" ht="13.15" customHeight="1" x14ac:dyDescent="0.25">
      <c r="A905" s="2">
        <v>2022</v>
      </c>
      <c r="B905" s="44" t="s">
        <v>830</v>
      </c>
      <c r="C905" s="44" t="s">
        <v>758</v>
      </c>
      <c r="D905" s="44" t="s">
        <v>831</v>
      </c>
      <c r="E905" s="44" t="s">
        <v>345</v>
      </c>
      <c r="F905" s="44" t="s">
        <v>346</v>
      </c>
      <c r="G905" s="9">
        <f>SUMIFS('Raw Data'!G$3:G$641,'Raw Data'!$B$3:$B$641,$B905,'Raw Data'!$D$3:$D$641,$E905)</f>
        <v>0</v>
      </c>
      <c r="H905" s="9">
        <f>SUMIFS('Raw Data'!H$3:H$641,'Raw Data'!$B$3:$B$641,$B905,'Raw Data'!$D$3:$D$641,$E905)</f>
        <v>80</v>
      </c>
      <c r="I905" s="9">
        <f>SUMIFS('Raw Data'!I$3:I$641,'Raw Data'!$B$3:$B$641,$B905,'Raw Data'!$D$3:$D$641,$E905)</f>
        <v>0</v>
      </c>
      <c r="J905" s="10">
        <f t="shared" si="56"/>
        <v>80</v>
      </c>
      <c r="K905" s="11">
        <f t="shared" si="57"/>
        <v>-80</v>
      </c>
      <c r="L905" s="10">
        <f t="shared" si="58"/>
        <v>0</v>
      </c>
      <c r="M905" s="11">
        <f t="shared" si="59"/>
        <v>-80</v>
      </c>
      <c r="N905" s="43">
        <v>1</v>
      </c>
      <c r="O905" s="12">
        <v>2836</v>
      </c>
      <c r="P905" s="13">
        <v>0</v>
      </c>
      <c r="Q905" s="43">
        <v>0</v>
      </c>
      <c r="R905" s="43">
        <v>35</v>
      </c>
      <c r="S905" s="13">
        <v>324</v>
      </c>
      <c r="T905" s="42" t="s">
        <v>345</v>
      </c>
      <c r="U905" s="2">
        <v>300</v>
      </c>
    </row>
    <row r="906" spans="1:22" s="15" customFormat="1" ht="13.15" customHeight="1" x14ac:dyDescent="0.25">
      <c r="A906" s="2">
        <v>2022</v>
      </c>
      <c r="B906" s="44" t="s">
        <v>830</v>
      </c>
      <c r="C906" s="44" t="s">
        <v>758</v>
      </c>
      <c r="D906" s="44" t="s">
        <v>831</v>
      </c>
      <c r="E906" s="44" t="s">
        <v>19</v>
      </c>
      <c r="F906" s="44" t="s">
        <v>20</v>
      </c>
      <c r="G906" s="9">
        <f>SUMIFS('Raw Data'!G$3:G$641,'Raw Data'!$B$3:$B$641,$B906,'Raw Data'!$D$3:$D$641,$E906)</f>
        <v>0</v>
      </c>
      <c r="H906" s="9">
        <f>SUMIFS('Raw Data'!H$3:H$641,'Raw Data'!$B$3:$B$641,$B906,'Raw Data'!$D$3:$D$641,$E906)</f>
        <v>0</v>
      </c>
      <c r="I906" s="9">
        <f>SUMIFS('Raw Data'!I$3:I$641,'Raw Data'!$B$3:$B$641,$B906,'Raw Data'!$D$3:$D$641,$E906)</f>
        <v>0</v>
      </c>
      <c r="J906" s="10">
        <f t="shared" si="56"/>
        <v>0</v>
      </c>
      <c r="K906" s="11">
        <f t="shared" si="57"/>
        <v>0</v>
      </c>
      <c r="L906" s="10">
        <f t="shared" si="58"/>
        <v>0</v>
      </c>
      <c r="M906" s="11">
        <f t="shared" si="59"/>
        <v>0</v>
      </c>
      <c r="N906" s="43">
        <v>1</v>
      </c>
      <c r="O906" s="12">
        <v>2836</v>
      </c>
      <c r="P906" s="13">
        <v>0</v>
      </c>
      <c r="Q906" s="43">
        <v>0</v>
      </c>
      <c r="R906" s="43">
        <v>35</v>
      </c>
      <c r="S906" s="13">
        <v>324</v>
      </c>
      <c r="T906" s="42" t="s">
        <v>19</v>
      </c>
      <c r="U906" s="2">
        <v>500</v>
      </c>
      <c r="V906" s="6"/>
    </row>
    <row r="907" spans="1:22" ht="13.15" customHeight="1" x14ac:dyDescent="0.25">
      <c r="A907" s="44" t="s">
        <v>948</v>
      </c>
      <c r="B907" s="44" t="s">
        <v>1036</v>
      </c>
      <c r="C907" s="44" t="s">
        <v>758</v>
      </c>
      <c r="D907" s="44" t="s">
        <v>1037</v>
      </c>
      <c r="E907" s="44" t="s">
        <v>345</v>
      </c>
      <c r="F907" s="44" t="s">
        <v>346</v>
      </c>
      <c r="G907" s="9">
        <f>SUMIFS('Raw Data'!G$3:G$641,'Raw Data'!$B$3:$B$641,$B907,'Raw Data'!$D$3:$D$641,$E907)</f>
        <v>0</v>
      </c>
      <c r="H907" s="9">
        <f>SUMIFS('Raw Data'!H$3:H$641,'Raw Data'!$B$3:$B$641,$B907,'Raw Data'!$D$3:$D$641,$E907)</f>
        <v>192</v>
      </c>
      <c r="I907" s="9">
        <f>SUMIFS('Raw Data'!I$3:I$641,'Raw Data'!$B$3:$B$641,$B907,'Raw Data'!$D$3:$D$641,$E907)</f>
        <v>0</v>
      </c>
      <c r="J907" s="10">
        <f t="shared" si="56"/>
        <v>192</v>
      </c>
      <c r="K907" s="11">
        <f t="shared" si="57"/>
        <v>-192</v>
      </c>
      <c r="L907" s="10">
        <f t="shared" si="58"/>
        <v>0</v>
      </c>
      <c r="M907" s="11">
        <f t="shared" si="59"/>
        <v>-192</v>
      </c>
      <c r="N907" s="43">
        <v>1</v>
      </c>
      <c r="O907" s="12">
        <v>2836</v>
      </c>
      <c r="P907" s="13">
        <v>0</v>
      </c>
      <c r="Q907" s="43">
        <v>0</v>
      </c>
      <c r="R907" s="43">
        <v>35</v>
      </c>
      <c r="S907" s="13">
        <v>409</v>
      </c>
      <c r="T907" s="42">
        <v>360</v>
      </c>
      <c r="U907" s="2">
        <v>300</v>
      </c>
      <c r="V907"/>
    </row>
    <row r="908" spans="1:22" ht="13.15" customHeight="1" x14ac:dyDescent="0.25">
      <c r="A908" s="2">
        <v>2022</v>
      </c>
      <c r="B908" s="44" t="s">
        <v>832</v>
      </c>
      <c r="C908" s="44" t="s">
        <v>758</v>
      </c>
      <c r="D908" s="44" t="s">
        <v>833</v>
      </c>
      <c r="E908" s="44" t="s">
        <v>19</v>
      </c>
      <c r="F908" s="44" t="s">
        <v>20</v>
      </c>
      <c r="G908" s="9">
        <f>SUMIFS('Raw Data'!G$3:G$641,'Raw Data'!$B$3:$B$641,$B908,'Raw Data'!$D$3:$D$641,$E908)</f>
        <v>0</v>
      </c>
      <c r="H908" s="9">
        <f>SUMIFS('Raw Data'!H$3:H$641,'Raw Data'!$B$3:$B$641,$B908,'Raw Data'!$D$3:$D$641,$E908)</f>
        <v>0</v>
      </c>
      <c r="I908" s="9">
        <f>SUMIFS('Raw Data'!I$3:I$641,'Raw Data'!$B$3:$B$641,$B908,'Raw Data'!$D$3:$D$641,$E908)</f>
        <v>0</v>
      </c>
      <c r="J908" s="10">
        <f t="shared" si="56"/>
        <v>0</v>
      </c>
      <c r="K908" s="11">
        <f t="shared" si="57"/>
        <v>0</v>
      </c>
      <c r="L908" s="10">
        <f t="shared" si="58"/>
        <v>0</v>
      </c>
      <c r="M908" s="11">
        <f t="shared" si="59"/>
        <v>0</v>
      </c>
      <c r="N908" s="46">
        <v>1</v>
      </c>
      <c r="O908" s="2">
        <v>2836</v>
      </c>
      <c r="P908" s="47">
        <v>0</v>
      </c>
      <c r="Q908" s="46">
        <v>0</v>
      </c>
      <c r="R908" s="46">
        <v>35</v>
      </c>
      <c r="S908" s="47">
        <v>703</v>
      </c>
      <c r="T908" s="42">
        <v>580</v>
      </c>
      <c r="U908" s="2">
        <v>500</v>
      </c>
    </row>
    <row r="909" spans="1:22" ht="13.15" customHeight="1" x14ac:dyDescent="0.25">
      <c r="A909" s="2">
        <v>2022</v>
      </c>
      <c r="B909" s="14" t="s">
        <v>675</v>
      </c>
      <c r="C909" s="2" t="s">
        <v>758</v>
      </c>
      <c r="D909" s="2" t="s">
        <v>676</v>
      </c>
      <c r="E909" s="2" t="s">
        <v>27</v>
      </c>
      <c r="F909" s="2" t="s">
        <v>28</v>
      </c>
      <c r="G909" s="9">
        <f>SUMIFS('Raw Data'!G$3:G$641,'Raw Data'!$B$3:$B$641,$B909,'Raw Data'!$D$3:$D$641,$E909)</f>
        <v>0</v>
      </c>
      <c r="H909" s="9">
        <f>SUMIFS('Raw Data'!H$3:H$641,'Raw Data'!$B$3:$B$641,$B909,'Raw Data'!$D$3:$D$641,$E909)</f>
        <v>0</v>
      </c>
      <c r="I909" s="9">
        <f>SUMIFS('Raw Data'!I$3:I$641,'Raw Data'!$B$3:$B$641,$B909,'Raw Data'!$D$3:$D$641,$E909)</f>
        <v>0</v>
      </c>
      <c r="J909" s="10">
        <f t="shared" si="56"/>
        <v>0</v>
      </c>
      <c r="K909" s="11">
        <f t="shared" si="57"/>
        <v>0</v>
      </c>
      <c r="L909" s="10">
        <f t="shared" si="58"/>
        <v>0</v>
      </c>
      <c r="M909" s="11">
        <f t="shared" si="59"/>
        <v>0</v>
      </c>
      <c r="N909" s="43">
        <v>1</v>
      </c>
      <c r="O909" s="12">
        <v>2850</v>
      </c>
      <c r="P909" s="13">
        <v>0</v>
      </c>
      <c r="Q909" s="43">
        <v>0</v>
      </c>
      <c r="R909" s="43">
        <v>35</v>
      </c>
      <c r="S909" s="13">
        <v>160</v>
      </c>
      <c r="T909" s="42" t="s">
        <v>27</v>
      </c>
      <c r="U909" s="2">
        <v>300</v>
      </c>
    </row>
    <row r="910" spans="1:22" ht="13.15" customHeight="1" x14ac:dyDescent="0.25">
      <c r="A910" s="2">
        <v>2022</v>
      </c>
      <c r="B910" s="14" t="s">
        <v>675</v>
      </c>
      <c r="C910" s="2" t="s">
        <v>758</v>
      </c>
      <c r="D910" s="2" t="s">
        <v>676</v>
      </c>
      <c r="E910" s="2" t="s">
        <v>53</v>
      </c>
      <c r="F910" s="2" t="s">
        <v>54</v>
      </c>
      <c r="G910" s="9">
        <f>SUMIFS('Raw Data'!G$3:G$641,'Raw Data'!$B$3:$B$641,$B910,'Raw Data'!$D$3:$D$641,$E910)</f>
        <v>0</v>
      </c>
      <c r="H910" s="9">
        <f>SUMIFS('Raw Data'!H$3:H$641,'Raw Data'!$B$3:$B$641,$B910,'Raw Data'!$D$3:$D$641,$E910)</f>
        <v>0</v>
      </c>
      <c r="I910" s="9">
        <f>SUMIFS('Raw Data'!I$3:I$641,'Raw Data'!$B$3:$B$641,$B910,'Raw Data'!$D$3:$D$641,$E910)</f>
        <v>0</v>
      </c>
      <c r="J910" s="10">
        <f t="shared" si="56"/>
        <v>0</v>
      </c>
      <c r="K910" s="11">
        <f t="shared" si="57"/>
        <v>0</v>
      </c>
      <c r="L910" s="10">
        <f t="shared" si="58"/>
        <v>0</v>
      </c>
      <c r="M910" s="11">
        <f t="shared" si="59"/>
        <v>0</v>
      </c>
      <c r="N910" s="43">
        <v>1</v>
      </c>
      <c r="O910" s="12">
        <v>2850</v>
      </c>
      <c r="P910" s="13">
        <v>0</v>
      </c>
      <c r="Q910" s="43">
        <v>0</v>
      </c>
      <c r="R910" s="43">
        <v>35</v>
      </c>
      <c r="S910" s="13">
        <v>160</v>
      </c>
      <c r="T910" s="42" t="s">
        <v>53</v>
      </c>
      <c r="U910" s="2">
        <v>800</v>
      </c>
    </row>
    <row r="911" spans="1:22" ht="13.15" customHeight="1" x14ac:dyDescent="0.25">
      <c r="A911" s="2">
        <v>2022</v>
      </c>
      <c r="B911" s="14" t="s">
        <v>679</v>
      </c>
      <c r="C911" s="2" t="s">
        <v>758</v>
      </c>
      <c r="D911" s="2" t="s">
        <v>170</v>
      </c>
      <c r="E911" s="2">
        <v>530</v>
      </c>
      <c r="F911" s="2" t="s">
        <v>170</v>
      </c>
      <c r="G911" s="9">
        <f>SUMIFS('Raw Data'!G$3:G$641,'Raw Data'!$B$3:$B$641,$B911,'Raw Data'!$D$3:$D$641,$E911)</f>
        <v>0</v>
      </c>
      <c r="H911" s="9">
        <f>SUMIFS('Raw Data'!H$3:H$641,'Raw Data'!$B$3:$B$641,$B911,'Raw Data'!$D$3:$D$641,$E911)</f>
        <v>0</v>
      </c>
      <c r="I911" s="9">
        <f>SUMIFS('Raw Data'!I$3:I$641,'Raw Data'!$B$3:$B$641,$B911,'Raw Data'!$D$3:$D$641,$E911)</f>
        <v>0</v>
      </c>
      <c r="J911" s="10">
        <f t="shared" si="56"/>
        <v>0</v>
      </c>
      <c r="K911" s="11">
        <f t="shared" si="57"/>
        <v>0</v>
      </c>
      <c r="L911" s="10">
        <f t="shared" si="58"/>
        <v>0</v>
      </c>
      <c r="M911" s="11">
        <f t="shared" si="59"/>
        <v>0</v>
      </c>
      <c r="N911" s="43" t="s">
        <v>761</v>
      </c>
      <c r="O911" s="12">
        <v>2850</v>
      </c>
      <c r="P911" s="13">
        <v>800</v>
      </c>
      <c r="Q911" s="43">
        <v>0</v>
      </c>
      <c r="R911" s="43">
        <v>0</v>
      </c>
      <c r="S911" s="13">
        <v>85</v>
      </c>
      <c r="T911" s="42">
        <v>530</v>
      </c>
      <c r="U911" s="2">
        <v>500</v>
      </c>
    </row>
    <row r="912" spans="1:22" ht="13.15" customHeight="1" x14ac:dyDescent="0.25">
      <c r="A912" s="2">
        <v>2022</v>
      </c>
      <c r="B912" s="14" t="s">
        <v>717</v>
      </c>
      <c r="C912" s="2" t="s">
        <v>758</v>
      </c>
      <c r="D912" s="2" t="s">
        <v>718</v>
      </c>
      <c r="E912" s="2" t="s">
        <v>719</v>
      </c>
      <c r="F912" s="2" t="s">
        <v>720</v>
      </c>
      <c r="G912" s="9">
        <f>SUMIFS('Raw Data'!G$3:G$641,'Raw Data'!$B$3:$B$641,$B912,'Raw Data'!$D$3:$D$641,$E912)</f>
        <v>3132575</v>
      </c>
      <c r="H912" s="9">
        <f>SUMIFS('Raw Data'!H$3:H$641,'Raw Data'!$B$3:$B$641,$B912,'Raw Data'!$D$3:$D$641,$E912)</f>
        <v>1570449.05</v>
      </c>
      <c r="I912" s="9">
        <f>SUMIFS('Raw Data'!I$3:I$641,'Raw Data'!$B$3:$B$641,$B912,'Raw Data'!$D$3:$D$641,$E912)</f>
        <v>0</v>
      </c>
      <c r="J912" s="10">
        <f t="shared" si="56"/>
        <v>1570449.05</v>
      </c>
      <c r="K912" s="11">
        <f t="shared" si="57"/>
        <v>1562125.95</v>
      </c>
      <c r="L912" s="10">
        <f t="shared" si="58"/>
        <v>1827335.4166666665</v>
      </c>
      <c r="M912" s="11">
        <f t="shared" si="59"/>
        <v>256886.36666666646</v>
      </c>
      <c r="N912" s="43">
        <v>1</v>
      </c>
      <c r="O912" s="12">
        <v>5110</v>
      </c>
      <c r="P912" s="13">
        <v>0</v>
      </c>
      <c r="Q912" s="43">
        <v>0</v>
      </c>
      <c r="R912" s="43">
        <v>0</v>
      </c>
      <c r="S912" s="13">
        <v>0</v>
      </c>
      <c r="T912" s="42" t="s">
        <v>719</v>
      </c>
      <c r="U912" s="2">
        <v>800</v>
      </c>
      <c r="V912"/>
    </row>
    <row r="913" spans="1:25" ht="13.15" customHeight="1" x14ac:dyDescent="0.25">
      <c r="A913" s="2">
        <v>2022</v>
      </c>
      <c r="B913" s="14" t="s">
        <v>717</v>
      </c>
      <c r="C913" s="2" t="s">
        <v>758</v>
      </c>
      <c r="D913" s="2" t="s">
        <v>718</v>
      </c>
      <c r="E913" s="2" t="s">
        <v>104</v>
      </c>
      <c r="F913" s="2" t="s">
        <v>105</v>
      </c>
      <c r="G913" s="9">
        <f>SUMIFS('Raw Data'!G$3:G$641,'Raw Data'!$B$3:$B$641,$B913,'Raw Data'!$D$3:$D$641,$E913)</f>
        <v>4016754</v>
      </c>
      <c r="H913" s="9">
        <f>SUMIFS('Raw Data'!H$3:H$641,'Raw Data'!$B$3:$B$641,$B913,'Raw Data'!$D$3:$D$641,$E913)</f>
        <v>3514133.21</v>
      </c>
      <c r="I913" s="9">
        <f>SUMIFS('Raw Data'!I$3:I$641,'Raw Data'!$B$3:$B$641,$B913,'Raw Data'!$D$3:$D$641,$E913)</f>
        <v>0</v>
      </c>
      <c r="J913" s="10">
        <f t="shared" si="56"/>
        <v>3514133.21</v>
      </c>
      <c r="K913" s="11">
        <f t="shared" si="57"/>
        <v>502620.79000000004</v>
      </c>
      <c r="L913" s="10">
        <f t="shared" si="58"/>
        <v>2343106.5</v>
      </c>
      <c r="M913" s="11">
        <f t="shared" si="59"/>
        <v>-1171026.71</v>
      </c>
      <c r="N913" s="43">
        <v>1</v>
      </c>
      <c r="O913" s="12">
        <v>5110</v>
      </c>
      <c r="P913" s="13">
        <v>0</v>
      </c>
      <c r="Q913" s="43">
        <v>0</v>
      </c>
      <c r="R913" s="43">
        <v>0</v>
      </c>
      <c r="S913" s="13">
        <v>0</v>
      </c>
      <c r="T913" s="42" t="s">
        <v>104</v>
      </c>
      <c r="U913" s="2">
        <v>900</v>
      </c>
    </row>
    <row r="914" spans="1:25" ht="13.15" customHeight="1" x14ac:dyDescent="0.25">
      <c r="A914" s="2">
        <v>2022</v>
      </c>
      <c r="B914" s="14" t="s">
        <v>721</v>
      </c>
      <c r="C914" s="2" t="s">
        <v>758</v>
      </c>
      <c r="D914" s="2" t="s">
        <v>722</v>
      </c>
      <c r="E914" s="2" t="s">
        <v>723</v>
      </c>
      <c r="F914" s="2" t="s">
        <v>762</v>
      </c>
      <c r="G914" s="9">
        <f>SUMIFS('Raw Data'!G$3:G$641,'Raw Data'!$B$3:$B$641,$B914,'Raw Data'!$D$3:$D$641,$E914)</f>
        <v>0</v>
      </c>
      <c r="H914" s="9">
        <f>SUMIFS('Raw Data'!H$3:H$641,'Raw Data'!$B$3:$B$641,$B914,'Raw Data'!$D$3:$D$641,$E914)</f>
        <v>0</v>
      </c>
      <c r="I914" s="9">
        <f>SUMIFS('Raw Data'!I$3:I$641,'Raw Data'!$B$3:$B$641,$B914,'Raw Data'!$D$3:$D$641,$E914)</f>
        <v>0</v>
      </c>
      <c r="J914" s="10">
        <f t="shared" si="56"/>
        <v>0</v>
      </c>
      <c r="K914" s="11">
        <f t="shared" si="57"/>
        <v>0</v>
      </c>
      <c r="L914" s="10">
        <f t="shared" si="58"/>
        <v>0</v>
      </c>
      <c r="M914" s="11">
        <f t="shared" si="59"/>
        <v>0</v>
      </c>
      <c r="N914" s="43">
        <v>1</v>
      </c>
      <c r="O914" s="12">
        <v>5130</v>
      </c>
      <c r="P914" s="13">
        <v>0</v>
      </c>
      <c r="Q914" s="43">
        <v>0</v>
      </c>
      <c r="R914" s="43">
        <v>0</v>
      </c>
      <c r="S914" s="13">
        <v>0</v>
      </c>
      <c r="T914" s="42" t="s">
        <v>723</v>
      </c>
      <c r="U914" s="2">
        <v>800</v>
      </c>
    </row>
    <row r="915" spans="1:25" ht="13.15" customHeight="1" x14ac:dyDescent="0.25">
      <c r="A915" s="2">
        <v>2022</v>
      </c>
      <c r="B915" s="14" t="s">
        <v>724</v>
      </c>
      <c r="C915" s="2" t="s">
        <v>758</v>
      </c>
      <c r="D915" s="2" t="s">
        <v>725</v>
      </c>
      <c r="E915" s="2" t="s">
        <v>727</v>
      </c>
      <c r="F915" s="2" t="s">
        <v>726</v>
      </c>
      <c r="G915" s="9">
        <f>SUMIFS('Raw Data'!G$3:G$641,'Raw Data'!$B$3:$B$641,$B915,'Raw Data'!$D$3:$D$641,$E915)</f>
        <v>885877.14</v>
      </c>
      <c r="H915" s="9">
        <f>SUMIFS('Raw Data'!H$3:H$641,'Raw Data'!$B$3:$B$641,$B915,'Raw Data'!$D$3:$D$641,$E915)</f>
        <v>250000</v>
      </c>
      <c r="I915" s="9">
        <f>SUMIFS('Raw Data'!I$3:I$641,'Raw Data'!$B$3:$B$641,$B915,'Raw Data'!$D$3:$D$641,$E915)</f>
        <v>0</v>
      </c>
      <c r="J915" s="10">
        <f t="shared" si="56"/>
        <v>250000</v>
      </c>
      <c r="K915" s="11">
        <f t="shared" si="57"/>
        <v>635877.14</v>
      </c>
      <c r="L915" s="10">
        <f t="shared" si="58"/>
        <v>516761.66500000004</v>
      </c>
      <c r="M915" s="11">
        <f t="shared" si="59"/>
        <v>266761.66500000004</v>
      </c>
      <c r="N915" s="43">
        <v>1</v>
      </c>
      <c r="O915" s="12">
        <v>5220</v>
      </c>
      <c r="P915" s="13">
        <v>0</v>
      </c>
      <c r="Q915" s="43">
        <v>0</v>
      </c>
      <c r="R915" s="43">
        <v>0</v>
      </c>
      <c r="S915" s="13">
        <v>0</v>
      </c>
      <c r="T915" s="42" t="s">
        <v>727</v>
      </c>
      <c r="U915" s="2">
        <v>900</v>
      </c>
      <c r="V915"/>
    </row>
    <row r="916" spans="1:25" ht="13.15" customHeight="1" x14ac:dyDescent="0.25">
      <c r="A916" s="2">
        <v>2022</v>
      </c>
      <c r="B916" s="14" t="s">
        <v>728</v>
      </c>
      <c r="C916" s="2" t="s">
        <v>758</v>
      </c>
      <c r="D916" s="2" t="s">
        <v>729</v>
      </c>
      <c r="E916" s="2" t="s">
        <v>727</v>
      </c>
      <c r="F916" s="2" t="s">
        <v>726</v>
      </c>
      <c r="G916" s="9">
        <f>SUMIFS('Raw Data'!G$3:G$641,'Raw Data'!$B$3:$B$641,$B916,'Raw Data'!$D$3:$D$641,$E916)</f>
        <v>50000</v>
      </c>
      <c r="H916" s="9">
        <f>SUMIFS('Raw Data'!H$3:H$641,'Raw Data'!$B$3:$B$641,$B916,'Raw Data'!$D$3:$D$641,$E916)</f>
        <v>600000</v>
      </c>
      <c r="I916" s="9">
        <f>SUMIFS('Raw Data'!I$3:I$641,'Raw Data'!$B$3:$B$641,$B916,'Raw Data'!$D$3:$D$641,$E916)</f>
        <v>0</v>
      </c>
      <c r="J916" s="10">
        <f t="shared" si="56"/>
        <v>600000</v>
      </c>
      <c r="K916" s="11">
        <f t="shared" si="57"/>
        <v>-550000</v>
      </c>
      <c r="L916" s="10">
        <f t="shared" si="58"/>
        <v>29166.666666666668</v>
      </c>
      <c r="M916" s="11">
        <f t="shared" si="59"/>
        <v>-570833.33333333337</v>
      </c>
      <c r="N916" s="43">
        <v>1</v>
      </c>
      <c r="O916" s="12">
        <v>5220</v>
      </c>
      <c r="P916" s="13">
        <v>0</v>
      </c>
      <c r="Q916" s="43">
        <v>0</v>
      </c>
      <c r="R916" s="43">
        <v>0</v>
      </c>
      <c r="S916" s="13">
        <v>655</v>
      </c>
      <c r="T916" s="42" t="s">
        <v>727</v>
      </c>
      <c r="U916" s="2">
        <v>900</v>
      </c>
    </row>
    <row r="917" spans="1:25" ht="13.15" customHeight="1" x14ac:dyDescent="0.25">
      <c r="A917" s="2">
        <v>2022</v>
      </c>
      <c r="B917" s="14" t="s">
        <v>730</v>
      </c>
      <c r="C917" s="2" t="s">
        <v>758</v>
      </c>
      <c r="D917" s="2" t="s">
        <v>731</v>
      </c>
      <c r="E917" s="2">
        <v>930</v>
      </c>
      <c r="F917" s="2" t="s">
        <v>733</v>
      </c>
      <c r="G917" s="9">
        <f>SUMIFS('Raw Data'!G$3:G$641,'Raw Data'!$B$3:$B$641,$B917,'Raw Data'!$D$3:$D$641,$E917)</f>
        <v>625000</v>
      </c>
      <c r="H917" s="9">
        <f>SUMIFS('Raw Data'!H$3:H$641,'Raw Data'!$B$3:$B$641,$B917,'Raw Data'!$D$3:$D$641,$E917)</f>
        <v>625000</v>
      </c>
      <c r="I917" s="9">
        <f>SUMIFS('Raw Data'!I$3:I$641,'Raw Data'!$B$3:$B$641,$B917,'Raw Data'!$D$3:$D$641,$E917)</f>
        <v>0</v>
      </c>
      <c r="J917" s="10">
        <f t="shared" si="56"/>
        <v>625000</v>
      </c>
      <c r="K917" s="11">
        <f t="shared" si="57"/>
        <v>0</v>
      </c>
      <c r="L917" s="10">
        <f t="shared" si="58"/>
        <v>364583.33333333337</v>
      </c>
      <c r="M917" s="11">
        <f t="shared" si="59"/>
        <v>-260416.66666666663</v>
      </c>
      <c r="N917" s="43">
        <v>1</v>
      </c>
      <c r="O917" s="12">
        <v>5230</v>
      </c>
      <c r="P917" s="13">
        <v>0</v>
      </c>
      <c r="Q917" s="43">
        <v>0</v>
      </c>
      <c r="R917" s="43">
        <v>0</v>
      </c>
      <c r="S917" s="13">
        <v>0</v>
      </c>
      <c r="T917" s="42" t="s">
        <v>732</v>
      </c>
      <c r="U917" s="2">
        <v>900</v>
      </c>
      <c r="V917"/>
    </row>
    <row r="918" spans="1:25" ht="13.15" customHeight="1" x14ac:dyDescent="0.25">
      <c r="A918" s="2">
        <v>2022</v>
      </c>
      <c r="B918" s="44" t="s">
        <v>730</v>
      </c>
      <c r="C918" s="2" t="s">
        <v>758</v>
      </c>
      <c r="D918" s="44" t="s">
        <v>731</v>
      </c>
      <c r="E918" s="44" t="s">
        <v>732</v>
      </c>
      <c r="F918" s="44" t="s">
        <v>733</v>
      </c>
      <c r="G918" s="9">
        <f>SUMIFS('Raw Data'!G$3:G$641,'Raw Data'!$B$3:$B$641,$B918,'Raw Data'!$D$3:$D$641,$E918)</f>
        <v>0</v>
      </c>
      <c r="H918" s="9">
        <f>SUMIFS('Raw Data'!H$3:H$641,'Raw Data'!$B$3:$B$641,$B918,'Raw Data'!$D$3:$D$641,$E918)</f>
        <v>0</v>
      </c>
      <c r="I918" s="9">
        <f>SUMIFS('Raw Data'!I$3:I$641,'Raw Data'!$B$3:$B$641,$B918,'Raw Data'!$D$3:$D$641,$E918)</f>
        <v>0</v>
      </c>
      <c r="J918" s="10">
        <f t="shared" si="56"/>
        <v>0</v>
      </c>
      <c r="K918" s="11">
        <f t="shared" si="57"/>
        <v>0</v>
      </c>
      <c r="L918" s="10">
        <f t="shared" si="58"/>
        <v>0</v>
      </c>
      <c r="M918" s="11">
        <f t="shared" si="59"/>
        <v>0</v>
      </c>
      <c r="N918" s="46">
        <v>1</v>
      </c>
      <c r="O918" s="2">
        <v>5230</v>
      </c>
      <c r="P918" s="47">
        <v>0</v>
      </c>
      <c r="Q918" s="46">
        <v>0</v>
      </c>
      <c r="R918" s="46">
        <v>0</v>
      </c>
      <c r="S918" s="47">
        <v>0</v>
      </c>
      <c r="T918" s="42">
        <v>932</v>
      </c>
      <c r="U918" s="2">
        <v>900</v>
      </c>
    </row>
    <row r="919" spans="1:25" ht="13.15" customHeight="1" x14ac:dyDescent="0.25">
      <c r="A919" s="2">
        <v>2022</v>
      </c>
      <c r="B919" s="14" t="s">
        <v>734</v>
      </c>
      <c r="C919" s="2" t="s">
        <v>758</v>
      </c>
      <c r="D919" s="2" t="s">
        <v>735</v>
      </c>
      <c r="E919" s="2" t="s">
        <v>736</v>
      </c>
      <c r="F919" s="2" t="s">
        <v>737</v>
      </c>
      <c r="G919" s="9">
        <f>SUMIFS('Raw Data'!G$3:G$641,'Raw Data'!$B$3:$B$641,$B919,'Raw Data'!$D$3:$D$641,$E919)</f>
        <v>3668058.94</v>
      </c>
      <c r="H919" s="9">
        <f>SUMIFS('Raw Data'!H$3:H$641,'Raw Data'!$B$3:$B$641,$B919,'Raw Data'!$D$3:$D$641,$E919)</f>
        <v>0</v>
      </c>
      <c r="I919" s="9">
        <f>SUMIFS('Raw Data'!I$3:I$641,'Raw Data'!$B$3:$B$641,$B919,'Raw Data'!$D$3:$D$641,$E919)</f>
        <v>0</v>
      </c>
      <c r="J919" s="10">
        <f t="shared" si="56"/>
        <v>0</v>
      </c>
      <c r="K919" s="11">
        <f t="shared" si="57"/>
        <v>3668058.94</v>
      </c>
      <c r="L919" s="10">
        <f t="shared" si="58"/>
        <v>2139701.0483333333</v>
      </c>
      <c r="M919" s="11">
        <f t="shared" si="59"/>
        <v>2139701.0483333333</v>
      </c>
      <c r="N919" s="43">
        <v>1</v>
      </c>
      <c r="O919" s="12">
        <v>5900</v>
      </c>
      <c r="P919" s="13">
        <v>0</v>
      </c>
      <c r="Q919" s="43">
        <v>0</v>
      </c>
      <c r="R919" s="43">
        <v>0</v>
      </c>
      <c r="S919" s="13">
        <v>0</v>
      </c>
      <c r="T919" s="42" t="s">
        <v>736</v>
      </c>
      <c r="U919" s="2">
        <v>900</v>
      </c>
    </row>
    <row r="920" spans="1:25" ht="13.15" customHeight="1" x14ac:dyDescent="0.25">
      <c r="A920" s="2">
        <v>2022</v>
      </c>
      <c r="B920" s="14" t="s">
        <v>734</v>
      </c>
      <c r="C920" s="2" t="s">
        <v>758</v>
      </c>
      <c r="D920" s="2" t="s">
        <v>735</v>
      </c>
      <c r="E920" s="2" t="s">
        <v>738</v>
      </c>
      <c r="F920" s="2" t="s">
        <v>739</v>
      </c>
      <c r="G920" s="9">
        <f>SUMIFS('Raw Data'!G$3:G$641,'Raw Data'!$B$3:$B$641,$B920,'Raw Data'!$D$3:$D$641,$E920)</f>
        <v>150000</v>
      </c>
      <c r="H920" s="9">
        <f>SUMIFS('Raw Data'!H$3:H$641,'Raw Data'!$B$3:$B$641,$B920,'Raw Data'!$D$3:$D$641,$E920)</f>
        <v>0</v>
      </c>
      <c r="I920" s="9">
        <f>SUMIFS('Raw Data'!I$3:I$641,'Raw Data'!$B$3:$B$641,$B920,'Raw Data'!$D$3:$D$641,$E920)</f>
        <v>0</v>
      </c>
      <c r="J920" s="10">
        <f t="shared" si="56"/>
        <v>0</v>
      </c>
      <c r="K920" s="11">
        <f t="shared" si="57"/>
        <v>150000</v>
      </c>
      <c r="L920" s="10">
        <f t="shared" si="58"/>
        <v>87500</v>
      </c>
      <c r="M920" s="11">
        <f t="shared" si="59"/>
        <v>87500</v>
      </c>
      <c r="N920" s="43">
        <v>1</v>
      </c>
      <c r="O920" s="12">
        <v>5900</v>
      </c>
      <c r="P920" s="13">
        <v>0</v>
      </c>
      <c r="Q920" s="43">
        <v>0</v>
      </c>
      <c r="R920" s="43">
        <v>0</v>
      </c>
      <c r="S920" s="13">
        <v>0</v>
      </c>
      <c r="T920" s="42" t="s">
        <v>738</v>
      </c>
      <c r="U920" s="2">
        <v>900</v>
      </c>
    </row>
    <row r="921" spans="1:25" ht="13.15" customHeight="1" x14ac:dyDescent="0.25">
      <c r="A921" s="2">
        <v>2022</v>
      </c>
      <c r="B921" s="14" t="s">
        <v>734</v>
      </c>
      <c r="C921" s="2" t="s">
        <v>758</v>
      </c>
      <c r="D921" s="2" t="s">
        <v>735</v>
      </c>
      <c r="E921" s="2" t="s">
        <v>740</v>
      </c>
      <c r="F921" s="2" t="s">
        <v>741</v>
      </c>
      <c r="G921" s="9">
        <f>SUMIFS('Raw Data'!G$3:G$641,'Raw Data'!$B$3:$B$641,$B921,'Raw Data'!$D$3:$D$641,$E921)</f>
        <v>50000</v>
      </c>
      <c r="H921" s="9">
        <f>SUMIFS('Raw Data'!H$3:H$641,'Raw Data'!$B$3:$B$641,$B921,'Raw Data'!$D$3:$D$641,$E921)</f>
        <v>0</v>
      </c>
      <c r="I921" s="9">
        <f>SUMIFS('Raw Data'!I$3:I$641,'Raw Data'!$B$3:$B$641,$B921,'Raw Data'!$D$3:$D$641,$E921)</f>
        <v>0</v>
      </c>
      <c r="J921" s="10">
        <f t="shared" si="56"/>
        <v>0</v>
      </c>
      <c r="K921" s="11">
        <f t="shared" si="57"/>
        <v>50000</v>
      </c>
      <c r="L921" s="10">
        <f t="shared" si="58"/>
        <v>29166.666666666668</v>
      </c>
      <c r="M921" s="11">
        <f t="shared" si="59"/>
        <v>29166.666666666668</v>
      </c>
      <c r="N921" s="43">
        <v>1</v>
      </c>
      <c r="O921" s="12">
        <v>5900</v>
      </c>
      <c r="P921" s="13">
        <v>0</v>
      </c>
      <c r="Q921" s="43">
        <v>0</v>
      </c>
      <c r="R921" s="43">
        <v>0</v>
      </c>
      <c r="S921" s="13">
        <v>0</v>
      </c>
      <c r="T921" s="42" t="s">
        <v>740</v>
      </c>
      <c r="U921" s="2">
        <v>900</v>
      </c>
    </row>
    <row r="922" spans="1:25" ht="13.15" customHeight="1" x14ac:dyDescent="0.25">
      <c r="A922" s="2">
        <v>2022</v>
      </c>
      <c r="B922" s="14" t="s">
        <v>175</v>
      </c>
      <c r="C922" s="2" t="s">
        <v>1030</v>
      </c>
      <c r="D922" s="2" t="s">
        <v>176</v>
      </c>
      <c r="E922" s="2" t="s">
        <v>78</v>
      </c>
      <c r="F922" s="2" t="s">
        <v>79</v>
      </c>
      <c r="G922" s="9">
        <f>SUMIFS('Raw Data'!G$3:G$641,'Raw Data'!$B$3:$B$641,$B922,'Raw Data'!$D$3:$D$641,$E922)</f>
        <v>0</v>
      </c>
      <c r="H922" s="9">
        <f>SUMIFS('Raw Data'!H$3:H$641,'Raw Data'!$B$3:$B$641,$B922,'Raw Data'!$D$3:$D$641,$E922)</f>
        <v>0</v>
      </c>
      <c r="I922" s="9">
        <f>SUMIFS('Raw Data'!I$3:I$641,'Raw Data'!$B$3:$B$641,$B922,'Raw Data'!$D$3:$D$641,$E922)</f>
        <v>0</v>
      </c>
      <c r="J922" s="10">
        <f t="shared" si="56"/>
        <v>0</v>
      </c>
      <c r="K922" s="11">
        <f t="shared" si="57"/>
        <v>0</v>
      </c>
      <c r="L922" s="10">
        <f t="shared" si="58"/>
        <v>0</v>
      </c>
      <c r="M922" s="11">
        <f t="shared" si="59"/>
        <v>0</v>
      </c>
      <c r="N922" s="43">
        <v>1</v>
      </c>
      <c r="O922" s="12">
        <v>1200</v>
      </c>
      <c r="P922" s="13">
        <v>0</v>
      </c>
      <c r="Q922" s="43">
        <v>0</v>
      </c>
      <c r="R922" s="43">
        <v>0</v>
      </c>
      <c r="S922" s="13">
        <v>0</v>
      </c>
      <c r="T922" s="42" t="s">
        <v>78</v>
      </c>
      <c r="U922" s="2">
        <v>300</v>
      </c>
    </row>
    <row r="923" spans="1:25" ht="13.15" customHeight="1" x14ac:dyDescent="0.25">
      <c r="A923" s="2">
        <v>2022</v>
      </c>
      <c r="B923" s="14" t="s">
        <v>175</v>
      </c>
      <c r="C923" s="2" t="s">
        <v>1030</v>
      </c>
      <c r="D923" s="2" t="s">
        <v>176</v>
      </c>
      <c r="E923" s="2" t="s">
        <v>17</v>
      </c>
      <c r="F923" s="2" t="s">
        <v>18</v>
      </c>
      <c r="G923" s="9">
        <f>SUMIFS('Raw Data'!G$3:G$641,'Raw Data'!$B$3:$B$641,$B923,'Raw Data'!$D$3:$D$641,$E923)</f>
        <v>0</v>
      </c>
      <c r="H923" s="9">
        <f>SUMIFS('Raw Data'!H$3:H$641,'Raw Data'!$B$3:$B$641,$B923,'Raw Data'!$D$3:$D$641,$E923)</f>
        <v>0</v>
      </c>
      <c r="I923" s="9">
        <f>SUMIFS('Raw Data'!I$3:I$641,'Raw Data'!$B$3:$B$641,$B923,'Raw Data'!$D$3:$D$641,$E923)</f>
        <v>0</v>
      </c>
      <c r="J923" s="10">
        <f t="shared" si="56"/>
        <v>0</v>
      </c>
      <c r="K923" s="11">
        <f t="shared" si="57"/>
        <v>0</v>
      </c>
      <c r="L923" s="10">
        <f t="shared" si="58"/>
        <v>0</v>
      </c>
      <c r="M923" s="11">
        <f t="shared" si="59"/>
        <v>0</v>
      </c>
      <c r="N923" s="43">
        <v>1</v>
      </c>
      <c r="O923" s="12">
        <v>1200</v>
      </c>
      <c r="P923" s="13">
        <v>0</v>
      </c>
      <c r="Q923" s="43">
        <v>0</v>
      </c>
      <c r="R923" s="43">
        <v>0</v>
      </c>
      <c r="S923" s="13">
        <v>0</v>
      </c>
      <c r="T923" s="42" t="s">
        <v>17</v>
      </c>
      <c r="U923" s="2">
        <v>500</v>
      </c>
    </row>
    <row r="924" spans="1:25" customFormat="1" ht="13.35" customHeight="1" x14ac:dyDescent="0.25">
      <c r="A924" s="2">
        <v>2022</v>
      </c>
      <c r="B924" s="14" t="s">
        <v>175</v>
      </c>
      <c r="C924" s="2" t="s">
        <v>1030</v>
      </c>
      <c r="D924" s="2" t="s">
        <v>176</v>
      </c>
      <c r="E924" s="2" t="s">
        <v>43</v>
      </c>
      <c r="F924" s="2" t="s">
        <v>44</v>
      </c>
      <c r="G924" s="9">
        <f>SUMIFS('Raw Data'!G$3:G$641,'Raw Data'!$B$3:$B$641,$B924,'Raw Data'!$D$3:$D$641,$E924)</f>
        <v>0</v>
      </c>
      <c r="H924" s="9">
        <f>SUMIFS('Raw Data'!H$3:H$641,'Raw Data'!$B$3:$B$641,$B924,'Raw Data'!$D$3:$D$641,$E924)</f>
        <v>0</v>
      </c>
      <c r="I924" s="9">
        <f>SUMIFS('Raw Data'!I$3:I$641,'Raw Data'!$B$3:$B$641,$B924,'Raw Data'!$D$3:$D$641,$E924)</f>
        <v>0</v>
      </c>
      <c r="J924" s="10">
        <f t="shared" si="56"/>
        <v>0</v>
      </c>
      <c r="K924" s="11">
        <f t="shared" si="57"/>
        <v>0</v>
      </c>
      <c r="L924" s="10">
        <f t="shared" si="58"/>
        <v>0</v>
      </c>
      <c r="M924" s="11">
        <f t="shared" si="59"/>
        <v>0</v>
      </c>
      <c r="N924" s="43">
        <v>1</v>
      </c>
      <c r="O924" s="12">
        <v>1200</v>
      </c>
      <c r="P924" s="13">
        <v>0</v>
      </c>
      <c r="Q924" s="43">
        <v>0</v>
      </c>
      <c r="R924" s="43">
        <v>0</v>
      </c>
      <c r="S924" s="13">
        <v>0</v>
      </c>
      <c r="T924" s="42" t="s">
        <v>43</v>
      </c>
      <c r="U924" s="2">
        <v>500</v>
      </c>
      <c r="V924" s="6"/>
      <c r="W924" s="6"/>
      <c r="X924" s="6"/>
      <c r="Y924" s="6"/>
    </row>
    <row r="925" spans="1:25" customFormat="1" ht="13.35" customHeight="1" x14ac:dyDescent="0.25">
      <c r="A925" s="2">
        <v>2022</v>
      </c>
      <c r="B925" s="14" t="s">
        <v>175</v>
      </c>
      <c r="C925" s="2" t="s">
        <v>1030</v>
      </c>
      <c r="D925" s="2" t="s">
        <v>176</v>
      </c>
      <c r="E925" s="2" t="s">
        <v>15</v>
      </c>
      <c r="F925" s="2" t="s">
        <v>753</v>
      </c>
      <c r="G925" s="9">
        <f>SUMIFS('Raw Data'!G$3:G$641,'Raw Data'!$B$3:$B$641,$B925,'Raw Data'!$D$3:$D$641,$E925)</f>
        <v>0</v>
      </c>
      <c r="H925" s="9">
        <f>SUMIFS('Raw Data'!H$3:H$641,'Raw Data'!$B$3:$B$641,$B925,'Raw Data'!$D$3:$D$641,$E925)</f>
        <v>0</v>
      </c>
      <c r="I925" s="9">
        <f>SUMIFS('Raw Data'!I$3:I$641,'Raw Data'!$B$3:$B$641,$B925,'Raw Data'!$D$3:$D$641,$E925)</f>
        <v>0</v>
      </c>
      <c r="J925" s="10">
        <f t="shared" si="56"/>
        <v>0</v>
      </c>
      <c r="K925" s="11">
        <f t="shared" si="57"/>
        <v>0</v>
      </c>
      <c r="L925" s="10">
        <f t="shared" si="58"/>
        <v>0</v>
      </c>
      <c r="M925" s="11">
        <f t="shared" si="59"/>
        <v>0</v>
      </c>
      <c r="N925" s="43">
        <v>1</v>
      </c>
      <c r="O925" s="12">
        <v>1200</v>
      </c>
      <c r="P925" s="13">
        <v>0</v>
      </c>
      <c r="Q925" s="43">
        <v>0</v>
      </c>
      <c r="R925" s="43">
        <v>0</v>
      </c>
      <c r="S925" s="13">
        <v>0</v>
      </c>
      <c r="T925" s="42" t="s">
        <v>15</v>
      </c>
      <c r="U925" s="2">
        <v>600</v>
      </c>
      <c r="V925" s="6"/>
      <c r="W925" s="6"/>
      <c r="X925" s="6"/>
      <c r="Y925" s="6"/>
    </row>
    <row r="926" spans="1:25" customFormat="1" ht="13.35" customHeight="1" x14ac:dyDescent="0.25">
      <c r="A926" s="2">
        <v>2022</v>
      </c>
      <c r="B926" s="14" t="s">
        <v>175</v>
      </c>
      <c r="C926" s="2" t="s">
        <v>1030</v>
      </c>
      <c r="D926" s="2" t="s">
        <v>176</v>
      </c>
      <c r="E926" s="2">
        <v>752</v>
      </c>
      <c r="F926" s="2" t="s">
        <v>50</v>
      </c>
      <c r="G926" s="9">
        <f>SUMIFS('Raw Data'!G$3:G$641,'Raw Data'!$B$3:$B$641,$B926,'Raw Data'!$D$3:$D$641,$E926)</f>
        <v>0</v>
      </c>
      <c r="H926" s="9">
        <f>SUMIFS('Raw Data'!H$3:H$641,'Raw Data'!$B$3:$B$641,$B926,'Raw Data'!$D$3:$D$641,$E926)</f>
        <v>0</v>
      </c>
      <c r="I926" s="9">
        <f>SUMIFS('Raw Data'!I$3:I$641,'Raw Data'!$B$3:$B$641,$B926,'Raw Data'!$D$3:$D$641,$E926)</f>
        <v>0</v>
      </c>
      <c r="J926" s="10">
        <f t="shared" si="56"/>
        <v>0</v>
      </c>
      <c r="K926" s="11">
        <f t="shared" si="57"/>
        <v>0</v>
      </c>
      <c r="L926" s="10">
        <f t="shared" si="58"/>
        <v>0</v>
      </c>
      <c r="M926" s="11">
        <f t="shared" si="59"/>
        <v>0</v>
      </c>
      <c r="N926" s="43">
        <v>1</v>
      </c>
      <c r="O926" s="12">
        <v>1200</v>
      </c>
      <c r="P926" s="13">
        <v>0</v>
      </c>
      <c r="Q926" s="43">
        <v>0</v>
      </c>
      <c r="R926" s="43">
        <v>0</v>
      </c>
      <c r="S926" s="13">
        <v>0</v>
      </c>
      <c r="T926" s="42">
        <v>752</v>
      </c>
      <c r="U926" s="2">
        <v>700</v>
      </c>
      <c r="V926" s="6"/>
      <c r="W926" s="6"/>
      <c r="X926" s="6"/>
      <c r="Y926" s="6"/>
    </row>
    <row r="927" spans="1:25" customFormat="1" ht="13.35" customHeight="1" x14ac:dyDescent="0.25">
      <c r="A927" s="2">
        <v>2022</v>
      </c>
      <c r="B927" s="14" t="s">
        <v>180</v>
      </c>
      <c r="C927" s="2" t="s">
        <v>1030</v>
      </c>
      <c r="D927" s="2" t="s">
        <v>181</v>
      </c>
      <c r="E927" s="2" t="s">
        <v>70</v>
      </c>
      <c r="F927" s="2" t="s">
        <v>71</v>
      </c>
      <c r="G927" s="9">
        <f>SUMIFS('Raw Data'!G$3:G$641,'Raw Data'!$B$3:$B$641,$B927,'Raw Data'!$D$3:$D$641,$E927)</f>
        <v>0</v>
      </c>
      <c r="H927" s="9">
        <f>SUMIFS('Raw Data'!H$3:H$641,'Raw Data'!$B$3:$B$641,$B927,'Raw Data'!$D$3:$D$641,$E927)</f>
        <v>0</v>
      </c>
      <c r="I927" s="9">
        <f>SUMIFS('Raw Data'!I$3:I$641,'Raw Data'!$B$3:$B$641,$B927,'Raw Data'!$D$3:$D$641,$E927)</f>
        <v>0</v>
      </c>
      <c r="J927" s="10">
        <f t="shared" si="56"/>
        <v>0</v>
      </c>
      <c r="K927" s="11">
        <f t="shared" si="57"/>
        <v>0</v>
      </c>
      <c r="L927" s="10">
        <f t="shared" si="58"/>
        <v>0</v>
      </c>
      <c r="M927" s="11">
        <f t="shared" si="59"/>
        <v>0</v>
      </c>
      <c r="N927" s="43">
        <v>1</v>
      </c>
      <c r="O927" s="12">
        <v>1200</v>
      </c>
      <c r="P927" s="13">
        <v>0</v>
      </c>
      <c r="Q927" s="43">
        <v>0</v>
      </c>
      <c r="R927" s="43">
        <v>0</v>
      </c>
      <c r="S927" s="13">
        <v>803</v>
      </c>
      <c r="T927" s="42" t="s">
        <v>70</v>
      </c>
      <c r="U927" s="2">
        <v>300</v>
      </c>
      <c r="V927" s="6"/>
      <c r="W927" s="6"/>
      <c r="X927" s="6"/>
      <c r="Y927" s="6"/>
    </row>
    <row r="928" spans="1:25" customFormat="1" ht="13.35" customHeight="1" x14ac:dyDescent="0.25">
      <c r="A928" s="2">
        <v>2022</v>
      </c>
      <c r="B928" s="14" t="s">
        <v>182</v>
      </c>
      <c r="C928" s="2" t="s">
        <v>1030</v>
      </c>
      <c r="D928" s="2" t="s">
        <v>183</v>
      </c>
      <c r="E928" s="2" t="s">
        <v>70</v>
      </c>
      <c r="F928" s="2" t="s">
        <v>71</v>
      </c>
      <c r="G928" s="9">
        <f>SUMIFS('Raw Data'!G$3:G$641,'Raw Data'!$B$3:$B$641,$B928,'Raw Data'!$D$3:$D$641,$E928)</f>
        <v>0</v>
      </c>
      <c r="H928" s="9">
        <f>SUMIFS('Raw Data'!H$3:H$641,'Raw Data'!$B$3:$B$641,$B928,'Raw Data'!$D$3:$D$641,$E928)</f>
        <v>0</v>
      </c>
      <c r="I928" s="9">
        <f>SUMIFS('Raw Data'!I$3:I$641,'Raw Data'!$B$3:$B$641,$B928,'Raw Data'!$D$3:$D$641,$E928)</f>
        <v>0</v>
      </c>
      <c r="J928" s="10">
        <f t="shared" si="56"/>
        <v>0</v>
      </c>
      <c r="K928" s="11">
        <f t="shared" si="57"/>
        <v>0</v>
      </c>
      <c r="L928" s="10">
        <f t="shared" si="58"/>
        <v>0</v>
      </c>
      <c r="M928" s="11">
        <f t="shared" si="59"/>
        <v>0</v>
      </c>
      <c r="N928" s="43">
        <v>1</v>
      </c>
      <c r="O928" s="12">
        <v>1200</v>
      </c>
      <c r="P928" s="13">
        <v>0</v>
      </c>
      <c r="Q928" s="43">
        <v>0</v>
      </c>
      <c r="R928" s="43">
        <v>0</v>
      </c>
      <c r="S928" s="13">
        <v>804</v>
      </c>
      <c r="T928" s="42" t="s">
        <v>70</v>
      </c>
      <c r="U928" s="2">
        <v>300</v>
      </c>
      <c r="V928" s="6"/>
      <c r="W928" s="6"/>
      <c r="X928" s="6"/>
      <c r="Y928" s="6"/>
    </row>
    <row r="929" spans="1:25" customFormat="1" ht="13.35" customHeight="1" x14ac:dyDescent="0.25">
      <c r="A929" s="2">
        <v>2022</v>
      </c>
      <c r="B929" s="14" t="s">
        <v>184</v>
      </c>
      <c r="C929" s="2" t="s">
        <v>1030</v>
      </c>
      <c r="D929" s="2" t="s">
        <v>185</v>
      </c>
      <c r="E929" s="2" t="s">
        <v>70</v>
      </c>
      <c r="F929" s="2" t="s">
        <v>71</v>
      </c>
      <c r="G929" s="9">
        <f>SUMIFS('Raw Data'!G$3:G$641,'Raw Data'!$B$3:$B$641,$B929,'Raw Data'!$D$3:$D$641,$E929)</f>
        <v>0</v>
      </c>
      <c r="H929" s="9">
        <f>SUMIFS('Raw Data'!H$3:H$641,'Raw Data'!$B$3:$B$641,$B929,'Raw Data'!$D$3:$D$641,$E929)</f>
        <v>0</v>
      </c>
      <c r="I929" s="9">
        <f>SUMIFS('Raw Data'!I$3:I$641,'Raw Data'!$B$3:$B$641,$B929,'Raw Data'!$D$3:$D$641,$E929)</f>
        <v>0</v>
      </c>
      <c r="J929" s="10">
        <f t="shared" si="56"/>
        <v>0</v>
      </c>
      <c r="K929" s="11">
        <f t="shared" si="57"/>
        <v>0</v>
      </c>
      <c r="L929" s="10">
        <f t="shared" si="58"/>
        <v>0</v>
      </c>
      <c r="M929" s="11">
        <f t="shared" si="59"/>
        <v>0</v>
      </c>
      <c r="N929" s="43">
        <v>1</v>
      </c>
      <c r="O929" s="12">
        <v>1200</v>
      </c>
      <c r="P929" s="13">
        <v>0</v>
      </c>
      <c r="Q929" s="43">
        <v>0</v>
      </c>
      <c r="R929" s="43">
        <v>0</v>
      </c>
      <c r="S929" s="13">
        <v>808</v>
      </c>
      <c r="T929" s="42" t="s">
        <v>70</v>
      </c>
      <c r="U929" s="2">
        <v>300</v>
      </c>
      <c r="V929" s="6"/>
    </row>
    <row r="930" spans="1:25" customFormat="1" ht="13.35" customHeight="1" x14ac:dyDescent="0.25">
      <c r="A930" s="2">
        <v>2022</v>
      </c>
      <c r="B930" s="14" t="s">
        <v>184</v>
      </c>
      <c r="C930" s="2" t="s">
        <v>1030</v>
      </c>
      <c r="D930" s="2" t="s">
        <v>185</v>
      </c>
      <c r="E930" s="2" t="s">
        <v>78</v>
      </c>
      <c r="F930" s="2" t="s">
        <v>79</v>
      </c>
      <c r="G930" s="9">
        <f>SUMIFS('Raw Data'!G$3:G$641,'Raw Data'!$B$3:$B$641,$B930,'Raw Data'!$D$3:$D$641,$E930)</f>
        <v>0</v>
      </c>
      <c r="H930" s="9">
        <f>SUMIFS('Raw Data'!H$3:H$641,'Raw Data'!$B$3:$B$641,$B930,'Raw Data'!$D$3:$D$641,$E930)</f>
        <v>0</v>
      </c>
      <c r="I930" s="9">
        <f>SUMIFS('Raw Data'!I$3:I$641,'Raw Data'!$B$3:$B$641,$B930,'Raw Data'!$D$3:$D$641,$E930)</f>
        <v>0</v>
      </c>
      <c r="J930" s="10">
        <f t="shared" si="56"/>
        <v>0</v>
      </c>
      <c r="K930" s="11">
        <f t="shared" si="57"/>
        <v>0</v>
      </c>
      <c r="L930" s="10">
        <f t="shared" si="58"/>
        <v>0</v>
      </c>
      <c r="M930" s="11">
        <f t="shared" si="59"/>
        <v>0</v>
      </c>
      <c r="N930" s="43">
        <v>1</v>
      </c>
      <c r="O930" s="12">
        <v>1200</v>
      </c>
      <c r="P930" s="13">
        <v>0</v>
      </c>
      <c r="Q930" s="43">
        <v>0</v>
      </c>
      <c r="R930" s="43">
        <v>0</v>
      </c>
      <c r="S930" s="13">
        <v>808</v>
      </c>
      <c r="T930" s="42" t="s">
        <v>78</v>
      </c>
      <c r="U930" s="2">
        <v>300</v>
      </c>
      <c r="V930" s="15"/>
    </row>
    <row r="931" spans="1:25" customFormat="1" ht="13.35" customHeight="1" x14ac:dyDescent="0.25">
      <c r="A931" s="2">
        <v>2022</v>
      </c>
      <c r="B931" s="14" t="s">
        <v>186</v>
      </c>
      <c r="C931" s="2" t="s">
        <v>1030</v>
      </c>
      <c r="D931" s="2" t="s">
        <v>187</v>
      </c>
      <c r="E931" s="2" t="s">
        <v>19</v>
      </c>
      <c r="F931" s="2" t="s">
        <v>752</v>
      </c>
      <c r="G931" s="9">
        <f>SUMIFS('Raw Data'!G$3:G$641,'Raw Data'!$B$3:$B$641,$B931,'Raw Data'!$D$3:$D$641,$E931)</f>
        <v>0</v>
      </c>
      <c r="H931" s="9">
        <f>SUMIFS('Raw Data'!H$3:H$641,'Raw Data'!$B$3:$B$641,$B931,'Raw Data'!$D$3:$D$641,$E931)</f>
        <v>0</v>
      </c>
      <c r="I931" s="9">
        <f>SUMIFS('Raw Data'!I$3:I$641,'Raw Data'!$B$3:$B$641,$B931,'Raw Data'!$D$3:$D$641,$E931)</f>
        <v>0</v>
      </c>
      <c r="J931" s="10">
        <f t="shared" si="56"/>
        <v>0</v>
      </c>
      <c r="K931" s="11">
        <f t="shared" si="57"/>
        <v>0</v>
      </c>
      <c r="L931" s="10">
        <f t="shared" si="58"/>
        <v>0</v>
      </c>
      <c r="M931" s="11">
        <f t="shared" si="59"/>
        <v>0</v>
      </c>
      <c r="N931" s="43">
        <v>1</v>
      </c>
      <c r="O931" s="12">
        <v>1200</v>
      </c>
      <c r="P931" s="13">
        <v>0</v>
      </c>
      <c r="Q931" s="43">
        <v>12</v>
      </c>
      <c r="R931" s="43">
        <v>0</v>
      </c>
      <c r="S931" s="13">
        <v>0</v>
      </c>
      <c r="T931" s="42" t="s">
        <v>19</v>
      </c>
      <c r="U931" s="2">
        <v>500</v>
      </c>
      <c r="V931" s="6"/>
      <c r="W931" s="6"/>
      <c r="X931" s="6"/>
      <c r="Y931" s="6"/>
    </row>
    <row r="932" spans="1:25" customFormat="1" ht="13.35" customHeight="1" x14ac:dyDescent="0.25">
      <c r="A932" s="2">
        <v>2022</v>
      </c>
      <c r="B932" s="14" t="s">
        <v>186</v>
      </c>
      <c r="C932" s="2" t="s">
        <v>1030</v>
      </c>
      <c r="D932" s="2" t="s">
        <v>187</v>
      </c>
      <c r="E932" s="2" t="s">
        <v>13</v>
      </c>
      <c r="F932" s="2" t="s">
        <v>14</v>
      </c>
      <c r="G932" s="9">
        <f>SUMIFS('Raw Data'!G$3:G$641,'Raw Data'!$B$3:$B$641,$B932,'Raw Data'!$D$3:$D$641,$E932)</f>
        <v>0</v>
      </c>
      <c r="H932" s="9">
        <f>SUMIFS('Raw Data'!H$3:H$641,'Raw Data'!$B$3:$B$641,$B932,'Raw Data'!$D$3:$D$641,$E932)</f>
        <v>0</v>
      </c>
      <c r="I932" s="9">
        <f>SUMIFS('Raw Data'!I$3:I$641,'Raw Data'!$B$3:$B$641,$B932,'Raw Data'!$D$3:$D$641,$E932)</f>
        <v>0</v>
      </c>
      <c r="J932" s="10">
        <f t="shared" si="56"/>
        <v>0</v>
      </c>
      <c r="K932" s="11">
        <f t="shared" si="57"/>
        <v>0</v>
      </c>
      <c r="L932" s="10">
        <f t="shared" si="58"/>
        <v>0</v>
      </c>
      <c r="M932" s="11">
        <f t="shared" si="59"/>
        <v>0</v>
      </c>
      <c r="N932" s="43">
        <v>1</v>
      </c>
      <c r="O932" s="12">
        <v>1200</v>
      </c>
      <c r="P932" s="13">
        <v>0</v>
      </c>
      <c r="Q932" s="43">
        <v>12</v>
      </c>
      <c r="R932" s="43">
        <v>0</v>
      </c>
      <c r="S932" s="13">
        <v>0</v>
      </c>
      <c r="T932" s="42" t="s">
        <v>13</v>
      </c>
      <c r="U932" s="2">
        <v>600</v>
      </c>
      <c r="V932" s="6"/>
    </row>
    <row r="933" spans="1:25" customFormat="1" ht="13.35" customHeight="1" x14ac:dyDescent="0.25">
      <c r="A933" s="2">
        <v>2022</v>
      </c>
      <c r="B933" s="14" t="s">
        <v>188</v>
      </c>
      <c r="C933" s="2" t="s">
        <v>1030</v>
      </c>
      <c r="D933" s="2" t="s">
        <v>189</v>
      </c>
      <c r="E933" s="2" t="s">
        <v>27</v>
      </c>
      <c r="F933" s="2" t="s">
        <v>28</v>
      </c>
      <c r="G933" s="9">
        <f>SUMIFS('Raw Data'!G$3:G$641,'Raw Data'!$B$3:$B$641,$B933,'Raw Data'!$D$3:$D$641,$E933)</f>
        <v>0</v>
      </c>
      <c r="H933" s="9">
        <f>SUMIFS('Raw Data'!H$3:H$641,'Raw Data'!$B$3:$B$641,$B933,'Raw Data'!$D$3:$D$641,$E933)</f>
        <v>0</v>
      </c>
      <c r="I933" s="9">
        <f>SUMIFS('Raw Data'!I$3:I$641,'Raw Data'!$B$3:$B$641,$B933,'Raw Data'!$D$3:$D$641,$E933)</f>
        <v>0</v>
      </c>
      <c r="J933" s="10">
        <f t="shared" si="56"/>
        <v>0</v>
      </c>
      <c r="K933" s="11">
        <f t="shared" si="57"/>
        <v>0</v>
      </c>
      <c r="L933" s="10">
        <f t="shared" si="58"/>
        <v>0</v>
      </c>
      <c r="M933" s="11">
        <f t="shared" si="59"/>
        <v>0</v>
      </c>
      <c r="N933" s="43">
        <v>1</v>
      </c>
      <c r="O933" s="12">
        <v>1200</v>
      </c>
      <c r="P933" s="13">
        <v>0</v>
      </c>
      <c r="Q933" s="43">
        <v>22</v>
      </c>
      <c r="R933" s="43">
        <v>0</v>
      </c>
      <c r="S933" s="13">
        <v>0</v>
      </c>
      <c r="T933" s="42" t="s">
        <v>27</v>
      </c>
      <c r="U933" s="2">
        <v>300</v>
      </c>
      <c r="V933" s="6"/>
      <c r="W933" s="6"/>
      <c r="X933" s="6"/>
      <c r="Y933" s="6"/>
    </row>
    <row r="934" spans="1:25" customFormat="1" ht="13.35" customHeight="1" x14ac:dyDescent="0.25">
      <c r="A934" s="2">
        <v>2022</v>
      </c>
      <c r="B934" s="14" t="s">
        <v>188</v>
      </c>
      <c r="C934" s="2" t="s">
        <v>1030</v>
      </c>
      <c r="D934" s="2" t="s">
        <v>189</v>
      </c>
      <c r="E934" s="2" t="s">
        <v>19</v>
      </c>
      <c r="F934" s="2" t="s">
        <v>752</v>
      </c>
      <c r="G934" s="9">
        <f>SUMIFS('Raw Data'!G$3:G$641,'Raw Data'!$B$3:$B$641,$B934,'Raw Data'!$D$3:$D$641,$E934)</f>
        <v>0</v>
      </c>
      <c r="H934" s="9">
        <f>SUMIFS('Raw Data'!H$3:H$641,'Raw Data'!$B$3:$B$641,$B934,'Raw Data'!$D$3:$D$641,$E934)</f>
        <v>0</v>
      </c>
      <c r="I934" s="9">
        <f>SUMIFS('Raw Data'!I$3:I$641,'Raw Data'!$B$3:$B$641,$B934,'Raw Data'!$D$3:$D$641,$E934)</f>
        <v>0</v>
      </c>
      <c r="J934" s="10">
        <f t="shared" si="56"/>
        <v>0</v>
      </c>
      <c r="K934" s="11">
        <f t="shared" si="57"/>
        <v>0</v>
      </c>
      <c r="L934" s="10">
        <f t="shared" si="58"/>
        <v>0</v>
      </c>
      <c r="M934" s="11">
        <f t="shared" si="59"/>
        <v>0</v>
      </c>
      <c r="N934" s="43">
        <v>1</v>
      </c>
      <c r="O934" s="12">
        <v>1200</v>
      </c>
      <c r="P934" s="13">
        <v>0</v>
      </c>
      <c r="Q934" s="43">
        <v>22</v>
      </c>
      <c r="R934" s="43">
        <v>0</v>
      </c>
      <c r="S934" s="13">
        <v>0</v>
      </c>
      <c r="T934" s="42" t="s">
        <v>19</v>
      </c>
      <c r="U934" s="2">
        <v>500</v>
      </c>
      <c r="V934" s="6"/>
      <c r="W934" s="6"/>
      <c r="X934" s="6"/>
      <c r="Y934" s="6"/>
    </row>
    <row r="935" spans="1:25" customFormat="1" ht="13.35" customHeight="1" x14ac:dyDescent="0.25">
      <c r="A935" s="2">
        <v>2022</v>
      </c>
      <c r="B935" s="14" t="s">
        <v>188</v>
      </c>
      <c r="C935" s="2" t="s">
        <v>1030</v>
      </c>
      <c r="D935" s="2" t="s">
        <v>189</v>
      </c>
      <c r="E935" s="2" t="s">
        <v>13</v>
      </c>
      <c r="F935" s="2" t="s">
        <v>14</v>
      </c>
      <c r="G935" s="9">
        <f>SUMIFS('Raw Data'!G$3:G$641,'Raw Data'!$B$3:$B$641,$B935,'Raw Data'!$D$3:$D$641,$E935)</f>
        <v>0</v>
      </c>
      <c r="H935" s="9">
        <f>SUMIFS('Raw Data'!H$3:H$641,'Raw Data'!$B$3:$B$641,$B935,'Raw Data'!$D$3:$D$641,$E935)</f>
        <v>0</v>
      </c>
      <c r="I935" s="9">
        <f>SUMIFS('Raw Data'!I$3:I$641,'Raw Data'!$B$3:$B$641,$B935,'Raw Data'!$D$3:$D$641,$E935)</f>
        <v>0</v>
      </c>
      <c r="J935" s="10">
        <f t="shared" si="56"/>
        <v>0</v>
      </c>
      <c r="K935" s="11">
        <f t="shared" si="57"/>
        <v>0</v>
      </c>
      <c r="L935" s="10">
        <f t="shared" si="58"/>
        <v>0</v>
      </c>
      <c r="M935" s="11">
        <f t="shared" si="59"/>
        <v>0</v>
      </c>
      <c r="N935" s="43">
        <v>1</v>
      </c>
      <c r="O935" s="12">
        <v>1200</v>
      </c>
      <c r="P935" s="13">
        <v>0</v>
      </c>
      <c r="Q935" s="43">
        <v>22</v>
      </c>
      <c r="R935" s="43">
        <v>0</v>
      </c>
      <c r="S935" s="13">
        <v>0</v>
      </c>
      <c r="T935" s="42" t="s">
        <v>13</v>
      </c>
      <c r="U935" s="2">
        <v>600</v>
      </c>
      <c r="V935" s="6"/>
      <c r="W935" s="6"/>
      <c r="X935" s="6"/>
      <c r="Y935" s="6"/>
    </row>
    <row r="936" spans="1:25" customFormat="1" ht="13.35" customHeight="1" x14ac:dyDescent="0.25">
      <c r="A936" s="2">
        <v>2022</v>
      </c>
      <c r="B936" s="44" t="s">
        <v>920</v>
      </c>
      <c r="C936" s="44" t="s">
        <v>1030</v>
      </c>
      <c r="D936" s="44" t="s">
        <v>921</v>
      </c>
      <c r="E936" s="44" t="s">
        <v>19</v>
      </c>
      <c r="F936" s="44" t="s">
        <v>20</v>
      </c>
      <c r="G936" s="9">
        <f>SUMIFS('Raw Data'!G$3:G$641,'Raw Data'!$B$3:$B$641,$B936,'Raw Data'!$D$3:$D$641,$E936)</f>
        <v>0</v>
      </c>
      <c r="H936" s="9">
        <f>SUMIFS('Raw Data'!H$3:H$641,'Raw Data'!$B$3:$B$641,$B936,'Raw Data'!$D$3:$D$641,$E936)</f>
        <v>0</v>
      </c>
      <c r="I936" s="9">
        <f>SUMIFS('Raw Data'!I$3:I$641,'Raw Data'!$B$3:$B$641,$B936,'Raw Data'!$D$3:$D$641,$E936)</f>
        <v>0</v>
      </c>
      <c r="J936" s="10">
        <f t="shared" si="56"/>
        <v>0</v>
      </c>
      <c r="K936" s="11">
        <f t="shared" si="57"/>
        <v>0</v>
      </c>
      <c r="L936" s="10">
        <f t="shared" si="58"/>
        <v>0</v>
      </c>
      <c r="M936" s="11">
        <f t="shared" si="59"/>
        <v>0</v>
      </c>
      <c r="N936" s="43">
        <v>1</v>
      </c>
      <c r="O936" s="12">
        <v>1211</v>
      </c>
      <c r="P936" s="13">
        <v>0</v>
      </c>
      <c r="Q936" s="43">
        <v>22</v>
      </c>
      <c r="R936" s="43">
        <v>6</v>
      </c>
      <c r="S936" s="13">
        <v>0</v>
      </c>
      <c r="T936" s="42" t="s">
        <v>19</v>
      </c>
      <c r="U936" s="2">
        <v>500</v>
      </c>
    </row>
    <row r="937" spans="1:25" customFormat="1" ht="13.35" customHeight="1" x14ac:dyDescent="0.25">
      <c r="A937" s="2">
        <v>2022</v>
      </c>
      <c r="B937" s="44" t="s">
        <v>922</v>
      </c>
      <c r="C937" s="44" t="s">
        <v>1030</v>
      </c>
      <c r="D937" s="44" t="s">
        <v>923</v>
      </c>
      <c r="E937" s="44" t="s">
        <v>19</v>
      </c>
      <c r="F937" s="44" t="s">
        <v>20</v>
      </c>
      <c r="G937" s="9">
        <f>SUMIFS('Raw Data'!G$3:G$641,'Raw Data'!$B$3:$B$641,$B937,'Raw Data'!$D$3:$D$641,$E937)</f>
        <v>0</v>
      </c>
      <c r="H937" s="9">
        <f>SUMIFS('Raw Data'!H$3:H$641,'Raw Data'!$B$3:$B$641,$B937,'Raw Data'!$D$3:$D$641,$E937)</f>
        <v>0</v>
      </c>
      <c r="I937" s="9">
        <f>SUMIFS('Raw Data'!I$3:I$641,'Raw Data'!$B$3:$B$641,$B937,'Raw Data'!$D$3:$D$641,$E937)</f>
        <v>0</v>
      </c>
      <c r="J937" s="10">
        <f t="shared" si="56"/>
        <v>0</v>
      </c>
      <c r="K937" s="11">
        <f t="shared" si="57"/>
        <v>0</v>
      </c>
      <c r="L937" s="10">
        <f t="shared" si="58"/>
        <v>0</v>
      </c>
      <c r="M937" s="11">
        <f t="shared" si="59"/>
        <v>0</v>
      </c>
      <c r="N937" s="43">
        <v>1</v>
      </c>
      <c r="O937" s="12">
        <v>1221</v>
      </c>
      <c r="P937" s="13">
        <v>0</v>
      </c>
      <c r="Q937" s="43">
        <v>0</v>
      </c>
      <c r="R937" s="43">
        <v>55</v>
      </c>
      <c r="S937" s="13">
        <v>0</v>
      </c>
      <c r="T937" s="42" t="s">
        <v>19</v>
      </c>
      <c r="U937" s="2">
        <v>500</v>
      </c>
      <c r="V937" s="6"/>
      <c r="W937" s="6"/>
      <c r="X937" s="6"/>
      <c r="Y937" s="6"/>
    </row>
    <row r="938" spans="1:25" s="15" customFormat="1" ht="13.15" customHeight="1" x14ac:dyDescent="0.25">
      <c r="A938" s="2">
        <v>2022</v>
      </c>
      <c r="B938" s="44" t="s">
        <v>190</v>
      </c>
      <c r="C938" s="44" t="s">
        <v>1030</v>
      </c>
      <c r="D938" s="44" t="s">
        <v>191</v>
      </c>
      <c r="E938" s="44" t="s">
        <v>19</v>
      </c>
      <c r="F938" s="44" t="s">
        <v>20</v>
      </c>
      <c r="G938" s="9">
        <f>SUMIFS('Raw Data'!G$3:G$641,'Raw Data'!$B$3:$B$641,$B938,'Raw Data'!$D$3:$D$641,$E938)</f>
        <v>0</v>
      </c>
      <c r="H938" s="9">
        <f>SUMIFS('Raw Data'!H$3:H$641,'Raw Data'!$B$3:$B$641,$B938,'Raw Data'!$D$3:$D$641,$E938)</f>
        <v>254.4</v>
      </c>
      <c r="I938" s="9">
        <f>SUMIFS('Raw Data'!I$3:I$641,'Raw Data'!$B$3:$B$641,$B938,'Raw Data'!$D$3:$D$641,$E938)</f>
        <v>0</v>
      </c>
      <c r="J938" s="10">
        <f t="shared" si="56"/>
        <v>254.4</v>
      </c>
      <c r="K938" s="11">
        <f t="shared" si="57"/>
        <v>-254.4</v>
      </c>
      <c r="L938" s="10">
        <f t="shared" si="58"/>
        <v>0</v>
      </c>
      <c r="M938" s="11">
        <f t="shared" si="59"/>
        <v>-254.4</v>
      </c>
      <c r="N938" s="43">
        <v>1</v>
      </c>
      <c r="O938" s="12">
        <v>1221</v>
      </c>
      <c r="P938" s="13">
        <v>0</v>
      </c>
      <c r="Q938" s="43">
        <v>12</v>
      </c>
      <c r="R938" s="43">
        <v>55</v>
      </c>
      <c r="S938" s="13">
        <v>0</v>
      </c>
      <c r="T938" s="42" t="s">
        <v>19</v>
      </c>
      <c r="U938" s="2">
        <v>500</v>
      </c>
      <c r="V938" s="6"/>
    </row>
    <row r="939" spans="1:25" s="15" customFormat="1" ht="13.15" customHeight="1" x14ac:dyDescent="0.25">
      <c r="A939" s="2">
        <v>2022</v>
      </c>
      <c r="B939" s="44" t="s">
        <v>192</v>
      </c>
      <c r="C939" s="44" t="s">
        <v>1030</v>
      </c>
      <c r="D939" s="44" t="s">
        <v>193</v>
      </c>
      <c r="E939" s="44" t="s">
        <v>19</v>
      </c>
      <c r="F939" s="44" t="s">
        <v>20</v>
      </c>
      <c r="G939" s="9">
        <f>SUMIFS('Raw Data'!G$3:G$641,'Raw Data'!$B$3:$B$641,$B939,'Raw Data'!$D$3:$D$641,$E939)</f>
        <v>0</v>
      </c>
      <c r="H939" s="9">
        <f>SUMIFS('Raw Data'!H$3:H$641,'Raw Data'!$B$3:$B$641,$B939,'Raw Data'!$D$3:$D$641,$E939)</f>
        <v>0</v>
      </c>
      <c r="I939" s="9">
        <f>SUMIFS('Raw Data'!I$3:I$641,'Raw Data'!$B$3:$B$641,$B939,'Raw Data'!$D$3:$D$641,$E939)</f>
        <v>0</v>
      </c>
      <c r="J939" s="10">
        <f t="shared" si="56"/>
        <v>0</v>
      </c>
      <c r="K939" s="11">
        <f t="shared" si="57"/>
        <v>0</v>
      </c>
      <c r="L939" s="10">
        <f t="shared" si="58"/>
        <v>0</v>
      </c>
      <c r="M939" s="11">
        <f t="shared" si="59"/>
        <v>0</v>
      </c>
      <c r="N939" s="43">
        <v>1</v>
      </c>
      <c r="O939" s="12">
        <v>1233</v>
      </c>
      <c r="P939" s="13">
        <v>0</v>
      </c>
      <c r="Q939" s="43">
        <v>12</v>
      </c>
      <c r="R939" s="43">
        <v>32</v>
      </c>
      <c r="S939" s="13">
        <v>0</v>
      </c>
      <c r="T939" s="42" t="s">
        <v>19</v>
      </c>
      <c r="U939" s="2">
        <v>500</v>
      </c>
      <c r="V939"/>
    </row>
    <row r="940" spans="1:25" s="15" customFormat="1" ht="13.15" customHeight="1" x14ac:dyDescent="0.25">
      <c r="A940" s="2">
        <v>2022</v>
      </c>
      <c r="B940" s="44" t="s">
        <v>932</v>
      </c>
      <c r="C940" s="44" t="s">
        <v>1030</v>
      </c>
      <c r="D940" s="44" t="s">
        <v>933</v>
      </c>
      <c r="E940" s="44" t="s">
        <v>19</v>
      </c>
      <c r="F940" s="44" t="s">
        <v>20</v>
      </c>
      <c r="G940" s="9">
        <f>SUMIFS('Raw Data'!G$3:G$641,'Raw Data'!$B$3:$B$641,$B940,'Raw Data'!$D$3:$D$641,$E940)</f>
        <v>0</v>
      </c>
      <c r="H940" s="9">
        <f>SUMIFS('Raw Data'!H$3:H$641,'Raw Data'!$B$3:$B$641,$B940,'Raw Data'!$D$3:$D$641,$E940)</f>
        <v>0</v>
      </c>
      <c r="I940" s="9">
        <f>SUMIFS('Raw Data'!I$3:I$641,'Raw Data'!$B$3:$B$641,$B940,'Raw Data'!$D$3:$D$641,$E940)</f>
        <v>0</v>
      </c>
      <c r="J940" s="10">
        <f t="shared" si="56"/>
        <v>0</v>
      </c>
      <c r="K940" s="11">
        <f t="shared" si="57"/>
        <v>0</v>
      </c>
      <c r="L940" s="10">
        <f t="shared" si="58"/>
        <v>0</v>
      </c>
      <c r="M940" s="11">
        <f t="shared" si="59"/>
        <v>0</v>
      </c>
      <c r="N940" s="46">
        <v>1</v>
      </c>
      <c r="O940" s="2">
        <v>1233</v>
      </c>
      <c r="P940" s="47">
        <v>0</v>
      </c>
      <c r="Q940" s="46">
        <v>22</v>
      </c>
      <c r="R940" s="46">
        <v>6</v>
      </c>
      <c r="S940" s="47">
        <v>0</v>
      </c>
      <c r="T940" s="44" t="s">
        <v>19</v>
      </c>
      <c r="U940" s="2">
        <v>500</v>
      </c>
      <c r="V940" s="6"/>
    </row>
    <row r="941" spans="1:25" s="15" customFormat="1" ht="13.15" customHeight="1" x14ac:dyDescent="0.25">
      <c r="A941" s="2">
        <v>2022</v>
      </c>
      <c r="B941" s="44" t="s">
        <v>200</v>
      </c>
      <c r="C941" s="44" t="s">
        <v>1030</v>
      </c>
      <c r="D941" s="44" t="s">
        <v>201</v>
      </c>
      <c r="E941" s="44" t="s">
        <v>345</v>
      </c>
      <c r="F941" s="44" t="s">
        <v>346</v>
      </c>
      <c r="G941" s="9">
        <f>SUMIFS('Raw Data'!G$3:G$641,'Raw Data'!$B$3:$B$641,$B941,'Raw Data'!$D$3:$D$641,$E941)</f>
        <v>0</v>
      </c>
      <c r="H941" s="9">
        <f>SUMIFS('Raw Data'!H$3:H$641,'Raw Data'!$B$3:$B$641,$B941,'Raw Data'!$D$3:$D$641,$E941)</f>
        <v>0</v>
      </c>
      <c r="I941" s="9">
        <f>SUMIFS('Raw Data'!I$3:I$641,'Raw Data'!$B$3:$B$641,$B941,'Raw Data'!$D$3:$D$641,$E941)</f>
        <v>0</v>
      </c>
      <c r="J941" s="10">
        <f t="shared" si="56"/>
        <v>0</v>
      </c>
      <c r="K941" s="11">
        <f t="shared" si="57"/>
        <v>0</v>
      </c>
      <c r="L941" s="10">
        <f t="shared" si="58"/>
        <v>0</v>
      </c>
      <c r="M941" s="11">
        <f t="shared" si="59"/>
        <v>0</v>
      </c>
      <c r="N941" s="46">
        <v>1</v>
      </c>
      <c r="O941" s="2">
        <v>1290</v>
      </c>
      <c r="P941" s="47">
        <v>0</v>
      </c>
      <c r="Q941" s="46">
        <v>0</v>
      </c>
      <c r="R941" s="46">
        <v>0</v>
      </c>
      <c r="S941" s="47">
        <v>0</v>
      </c>
      <c r="T941" s="42">
        <v>360</v>
      </c>
      <c r="U941" s="2">
        <v>300</v>
      </c>
      <c r="V941" s="6"/>
    </row>
    <row r="942" spans="1:25" s="15" customFormat="1" ht="13.15" customHeight="1" x14ac:dyDescent="0.25">
      <c r="A942" s="2">
        <v>2022</v>
      </c>
      <c r="B942" s="44" t="s">
        <v>200</v>
      </c>
      <c r="C942" s="44" t="s">
        <v>1030</v>
      </c>
      <c r="D942" s="44" t="s">
        <v>201</v>
      </c>
      <c r="E942" s="44" t="s">
        <v>72</v>
      </c>
      <c r="F942" s="44" t="s">
        <v>73</v>
      </c>
      <c r="G942" s="9">
        <f>SUMIFS('Raw Data'!G$3:G$641,'Raw Data'!$B$3:$B$641,$B942,'Raw Data'!$D$3:$D$641,$E942)</f>
        <v>1600</v>
      </c>
      <c r="H942" s="9">
        <f>SUMIFS('Raw Data'!H$3:H$641,'Raw Data'!$B$3:$B$641,$B942,'Raw Data'!$D$3:$D$641,$E942)</f>
        <v>270.02</v>
      </c>
      <c r="I942" s="9">
        <f>SUMIFS('Raw Data'!I$3:I$641,'Raw Data'!$B$3:$B$641,$B942,'Raw Data'!$D$3:$D$641,$E942)</f>
        <v>0</v>
      </c>
      <c r="J942" s="10">
        <f t="shared" si="56"/>
        <v>270.02</v>
      </c>
      <c r="K942" s="11">
        <f t="shared" si="57"/>
        <v>1329.98</v>
      </c>
      <c r="L942" s="10">
        <f t="shared" si="58"/>
        <v>933.33333333333337</v>
      </c>
      <c r="M942" s="11">
        <f t="shared" si="59"/>
        <v>663.31333333333339</v>
      </c>
      <c r="N942" s="43">
        <v>1</v>
      </c>
      <c r="O942" s="12">
        <v>1290</v>
      </c>
      <c r="P942" s="13">
        <v>0</v>
      </c>
      <c r="Q942" s="43">
        <v>0</v>
      </c>
      <c r="R942" s="43">
        <v>0</v>
      </c>
      <c r="S942" s="13">
        <v>0</v>
      </c>
      <c r="T942" s="42" t="s">
        <v>72</v>
      </c>
      <c r="U942" s="2">
        <v>500</v>
      </c>
      <c r="V942" s="6"/>
    </row>
    <row r="943" spans="1:25" s="15" customFormat="1" ht="13.15" customHeight="1" x14ac:dyDescent="0.25">
      <c r="A943" s="2">
        <v>2022</v>
      </c>
      <c r="B943" s="44" t="s">
        <v>200</v>
      </c>
      <c r="C943" s="44" t="s">
        <v>1030</v>
      </c>
      <c r="D943" s="44" t="s">
        <v>201</v>
      </c>
      <c r="E943" s="44" t="s">
        <v>43</v>
      </c>
      <c r="F943" s="44" t="s">
        <v>44</v>
      </c>
      <c r="G943" s="9">
        <f>SUMIFS('Raw Data'!G$3:G$641,'Raw Data'!$B$3:$B$641,$B943,'Raw Data'!$D$3:$D$641,$E943)</f>
        <v>197219.03</v>
      </c>
      <c r="H943" s="9">
        <f>SUMIFS('Raw Data'!H$3:H$641,'Raw Data'!$B$3:$B$641,$B943,'Raw Data'!$D$3:$D$641,$E943)</f>
        <v>127733.33</v>
      </c>
      <c r="I943" s="9">
        <f>SUMIFS('Raw Data'!I$3:I$641,'Raw Data'!$B$3:$B$641,$B943,'Raw Data'!$D$3:$D$641,$E943)</f>
        <v>0</v>
      </c>
      <c r="J943" s="10">
        <f t="shared" si="56"/>
        <v>127733.33</v>
      </c>
      <c r="K943" s="11">
        <f t="shared" si="57"/>
        <v>69485.7</v>
      </c>
      <c r="L943" s="10">
        <f t="shared" si="58"/>
        <v>115044.43416666667</v>
      </c>
      <c r="M943" s="11">
        <f t="shared" si="59"/>
        <v>-12688.895833333328</v>
      </c>
      <c r="N943" s="43">
        <v>1</v>
      </c>
      <c r="O943" s="12">
        <v>1290</v>
      </c>
      <c r="P943" s="13">
        <v>0</v>
      </c>
      <c r="Q943" s="43">
        <v>0</v>
      </c>
      <c r="R943" s="43">
        <v>0</v>
      </c>
      <c r="S943" s="13">
        <v>0</v>
      </c>
      <c r="T943" s="42" t="s">
        <v>43</v>
      </c>
      <c r="U943" s="2">
        <v>500</v>
      </c>
      <c r="V943" s="6"/>
    </row>
    <row r="944" spans="1:25" s="15" customFormat="1" ht="13.15" customHeight="1" x14ac:dyDescent="0.25">
      <c r="A944" s="2">
        <v>2022</v>
      </c>
      <c r="B944" s="14" t="s">
        <v>200</v>
      </c>
      <c r="C944" s="2" t="s">
        <v>1030</v>
      </c>
      <c r="D944" s="2" t="s">
        <v>201</v>
      </c>
      <c r="E944" s="2" t="s">
        <v>202</v>
      </c>
      <c r="F944" s="2" t="s">
        <v>203</v>
      </c>
      <c r="G944" s="9">
        <f>SUMIFS('Raw Data'!G$3:G$641,'Raw Data'!$B$3:$B$641,$B944,'Raw Data'!$D$3:$D$641,$E944)</f>
        <v>30000</v>
      </c>
      <c r="H944" s="9">
        <f>SUMIFS('Raw Data'!H$3:H$641,'Raw Data'!$B$3:$B$641,$B944,'Raw Data'!$D$3:$D$641,$E944)</f>
        <v>0</v>
      </c>
      <c r="I944" s="9">
        <f>SUMIFS('Raw Data'!I$3:I$641,'Raw Data'!$B$3:$B$641,$B944,'Raw Data'!$D$3:$D$641,$E944)</f>
        <v>0</v>
      </c>
      <c r="J944" s="10">
        <f t="shared" si="56"/>
        <v>0</v>
      </c>
      <c r="K944" s="11">
        <f t="shared" si="57"/>
        <v>30000</v>
      </c>
      <c r="L944" s="10">
        <f t="shared" si="58"/>
        <v>17500</v>
      </c>
      <c r="M944" s="11">
        <f t="shared" si="59"/>
        <v>17500</v>
      </c>
      <c r="N944" s="43">
        <v>1</v>
      </c>
      <c r="O944" s="12">
        <v>1290</v>
      </c>
      <c r="P944" s="13">
        <v>0</v>
      </c>
      <c r="Q944" s="43">
        <v>0</v>
      </c>
      <c r="R944" s="43">
        <v>0</v>
      </c>
      <c r="S944" s="13">
        <v>0</v>
      </c>
      <c r="T944" s="42" t="s">
        <v>202</v>
      </c>
      <c r="U944" s="2">
        <v>500</v>
      </c>
      <c r="V944" s="6"/>
    </row>
    <row r="945" spans="1:22" s="15" customFormat="1" ht="13.15" customHeight="1" x14ac:dyDescent="0.25">
      <c r="A945" s="2">
        <v>2022</v>
      </c>
      <c r="B945" s="44" t="s">
        <v>200</v>
      </c>
      <c r="C945" s="44" t="s">
        <v>1030</v>
      </c>
      <c r="D945" s="44" t="s">
        <v>201</v>
      </c>
      <c r="E945" s="44" t="s">
        <v>19</v>
      </c>
      <c r="F945" s="44" t="s">
        <v>20</v>
      </c>
      <c r="G945" s="9">
        <f>SUMIFS('Raw Data'!G$3:G$641,'Raw Data'!$B$3:$B$641,$B945,'Raw Data'!$D$3:$D$641,$E945)</f>
        <v>0</v>
      </c>
      <c r="H945" s="9">
        <f>SUMIFS('Raw Data'!H$3:H$641,'Raw Data'!$B$3:$B$641,$B945,'Raw Data'!$D$3:$D$641,$E945)</f>
        <v>0</v>
      </c>
      <c r="I945" s="9">
        <f>SUMIFS('Raw Data'!I$3:I$641,'Raw Data'!$B$3:$B$641,$B945,'Raw Data'!$D$3:$D$641,$E945)</f>
        <v>0</v>
      </c>
      <c r="J945" s="10">
        <f t="shared" si="56"/>
        <v>0</v>
      </c>
      <c r="K945" s="11">
        <f t="shared" si="57"/>
        <v>0</v>
      </c>
      <c r="L945" s="10">
        <f t="shared" si="58"/>
        <v>0</v>
      </c>
      <c r="M945" s="11">
        <f t="shared" si="59"/>
        <v>0</v>
      </c>
      <c r="N945" s="46">
        <v>1</v>
      </c>
      <c r="O945" s="2">
        <v>1290</v>
      </c>
      <c r="P945" s="47">
        <v>0</v>
      </c>
      <c r="Q945" s="46">
        <v>0</v>
      </c>
      <c r="R945" s="46">
        <v>0</v>
      </c>
      <c r="S945" s="47">
        <v>0</v>
      </c>
      <c r="T945" s="42">
        <v>580</v>
      </c>
      <c r="U945" s="2">
        <v>500</v>
      </c>
      <c r="V945" s="16"/>
    </row>
    <row r="946" spans="1:22" s="15" customFormat="1" ht="13.15" customHeight="1" x14ac:dyDescent="0.25">
      <c r="A946" s="2">
        <v>2022</v>
      </c>
      <c r="B946" s="44" t="s">
        <v>200</v>
      </c>
      <c r="C946" s="44" t="s">
        <v>1030</v>
      </c>
      <c r="D946" s="44" t="s">
        <v>201</v>
      </c>
      <c r="E946" s="44" t="s">
        <v>13</v>
      </c>
      <c r="F946" s="44" t="s">
        <v>14</v>
      </c>
      <c r="G946" s="9">
        <f>SUMIFS('Raw Data'!G$3:G$641,'Raw Data'!$B$3:$B$641,$B946,'Raw Data'!$D$3:$D$641,$E946)</f>
        <v>0</v>
      </c>
      <c r="H946" s="9">
        <f>SUMIFS('Raw Data'!H$3:H$641,'Raw Data'!$B$3:$B$641,$B946,'Raw Data'!$D$3:$D$641,$E946)</f>
        <v>0</v>
      </c>
      <c r="I946" s="9">
        <f>SUMIFS('Raw Data'!I$3:I$641,'Raw Data'!$B$3:$B$641,$B946,'Raw Data'!$D$3:$D$641,$E946)</f>
        <v>0</v>
      </c>
      <c r="J946" s="10">
        <f t="shared" si="56"/>
        <v>0</v>
      </c>
      <c r="K946" s="11">
        <f t="shared" si="57"/>
        <v>0</v>
      </c>
      <c r="L946" s="10">
        <f t="shared" si="58"/>
        <v>0</v>
      </c>
      <c r="M946" s="11">
        <f t="shared" si="59"/>
        <v>0</v>
      </c>
      <c r="N946" s="43">
        <v>1</v>
      </c>
      <c r="O946" s="12">
        <v>1290</v>
      </c>
      <c r="P946" s="13">
        <v>0</v>
      </c>
      <c r="Q946" s="43">
        <v>0</v>
      </c>
      <c r="R946" s="43">
        <v>0</v>
      </c>
      <c r="S946" s="13">
        <v>0</v>
      </c>
      <c r="T946" s="44" t="s">
        <v>13</v>
      </c>
      <c r="U946" s="2">
        <v>600</v>
      </c>
      <c r="V946" s="6"/>
    </row>
    <row r="947" spans="1:22" s="15" customFormat="1" ht="13.15" customHeight="1" x14ac:dyDescent="0.25">
      <c r="A947" s="2">
        <v>2022</v>
      </c>
      <c r="B947" s="44" t="s">
        <v>200</v>
      </c>
      <c r="C947" s="44" t="s">
        <v>1030</v>
      </c>
      <c r="D947" s="44" t="s">
        <v>201</v>
      </c>
      <c r="E947" s="44" t="s">
        <v>15</v>
      </c>
      <c r="F947" s="44" t="s">
        <v>16</v>
      </c>
      <c r="G947" s="9">
        <f>SUMIFS('Raw Data'!G$3:G$641,'Raw Data'!$B$3:$B$641,$B947,'Raw Data'!$D$3:$D$641,$E947)</f>
        <v>12725</v>
      </c>
      <c r="H947" s="9">
        <f>SUMIFS('Raw Data'!H$3:H$641,'Raw Data'!$B$3:$B$641,$B947,'Raw Data'!$D$3:$D$641,$E947)</f>
        <v>3000</v>
      </c>
      <c r="I947" s="9">
        <f>SUMIFS('Raw Data'!I$3:I$641,'Raw Data'!$B$3:$B$641,$B947,'Raw Data'!$D$3:$D$641,$E947)</f>
        <v>0</v>
      </c>
      <c r="J947" s="10">
        <f t="shared" si="56"/>
        <v>3000</v>
      </c>
      <c r="K947" s="11">
        <f t="shared" si="57"/>
        <v>9725</v>
      </c>
      <c r="L947" s="10">
        <f t="shared" si="58"/>
        <v>7422.916666666667</v>
      </c>
      <c r="M947" s="11">
        <f t="shared" si="59"/>
        <v>4422.916666666667</v>
      </c>
      <c r="N947" s="43">
        <v>1</v>
      </c>
      <c r="O947" s="12">
        <v>1290</v>
      </c>
      <c r="P947" s="13">
        <v>0</v>
      </c>
      <c r="Q947" s="43">
        <v>0</v>
      </c>
      <c r="R947" s="43">
        <v>0</v>
      </c>
      <c r="S947" s="13">
        <v>0</v>
      </c>
      <c r="T947" s="42" t="s">
        <v>15</v>
      </c>
      <c r="U947" s="2">
        <v>600</v>
      </c>
      <c r="V947" s="6"/>
    </row>
    <row r="948" spans="1:22" s="15" customFormat="1" ht="13.15" customHeight="1" x14ac:dyDescent="0.25">
      <c r="A948" s="2">
        <v>2022</v>
      </c>
      <c r="B948" s="44" t="s">
        <v>200</v>
      </c>
      <c r="C948" s="44" t="s">
        <v>1030</v>
      </c>
      <c r="D948" s="44" t="s">
        <v>201</v>
      </c>
      <c r="E948" s="44" t="s">
        <v>49</v>
      </c>
      <c r="F948" s="44" t="s">
        <v>50</v>
      </c>
      <c r="G948" s="9">
        <f>SUMIFS('Raw Data'!G$3:G$641,'Raw Data'!$B$3:$B$641,$B948,'Raw Data'!$D$3:$D$641,$E948)</f>
        <v>6500</v>
      </c>
      <c r="H948" s="9">
        <f>SUMIFS('Raw Data'!H$3:H$641,'Raw Data'!$B$3:$B$641,$B948,'Raw Data'!$D$3:$D$641,$E948)</f>
        <v>599.79999999999995</v>
      </c>
      <c r="I948" s="9">
        <f>SUMIFS('Raw Data'!I$3:I$641,'Raw Data'!$B$3:$B$641,$B948,'Raw Data'!$D$3:$D$641,$E948)</f>
        <v>0</v>
      </c>
      <c r="J948" s="10">
        <f t="shared" si="56"/>
        <v>599.79999999999995</v>
      </c>
      <c r="K948" s="11">
        <f t="shared" si="57"/>
        <v>5900.2</v>
      </c>
      <c r="L948" s="10">
        <f t="shared" si="58"/>
        <v>3791.6666666666665</v>
      </c>
      <c r="M948" s="11">
        <f t="shared" si="59"/>
        <v>3191.8666666666668</v>
      </c>
      <c r="N948" s="43">
        <v>1</v>
      </c>
      <c r="O948" s="12">
        <v>1290</v>
      </c>
      <c r="P948" s="13">
        <v>0</v>
      </c>
      <c r="Q948" s="43">
        <v>0</v>
      </c>
      <c r="R948" s="43">
        <v>0</v>
      </c>
      <c r="S948" s="13">
        <v>0</v>
      </c>
      <c r="T948" s="42" t="s">
        <v>49</v>
      </c>
      <c r="U948" s="2">
        <v>700</v>
      </c>
    </row>
    <row r="949" spans="1:22" s="15" customFormat="1" ht="13.15" customHeight="1" x14ac:dyDescent="0.25">
      <c r="A949" s="2">
        <v>2022</v>
      </c>
      <c r="B949" s="14" t="s">
        <v>204</v>
      </c>
      <c r="C949" s="2" t="s">
        <v>1030</v>
      </c>
      <c r="D949" s="2" t="s">
        <v>205</v>
      </c>
      <c r="E949" s="2" t="s">
        <v>78</v>
      </c>
      <c r="F949" s="2" t="s">
        <v>79</v>
      </c>
      <c r="G949" s="9">
        <f>SUMIFS('Raw Data'!G$3:G$641,'Raw Data'!$B$3:$B$641,$B949,'Raw Data'!$D$3:$D$641,$E949)</f>
        <v>6500</v>
      </c>
      <c r="H949" s="9">
        <f>SUMIFS('Raw Data'!H$3:H$641,'Raw Data'!$B$3:$B$641,$B949,'Raw Data'!$D$3:$D$641,$E949)</f>
        <v>0</v>
      </c>
      <c r="I949" s="9">
        <f>SUMIFS('Raw Data'!I$3:I$641,'Raw Data'!$B$3:$B$641,$B949,'Raw Data'!$D$3:$D$641,$E949)</f>
        <v>0</v>
      </c>
      <c r="J949" s="10">
        <f t="shared" si="56"/>
        <v>0</v>
      </c>
      <c r="K949" s="11">
        <f t="shared" si="57"/>
        <v>6500</v>
      </c>
      <c r="L949" s="10">
        <f t="shared" si="58"/>
        <v>3791.6666666666665</v>
      </c>
      <c r="M949" s="11">
        <f t="shared" si="59"/>
        <v>3791.6666666666665</v>
      </c>
      <c r="N949" s="43">
        <v>1</v>
      </c>
      <c r="O949" s="12">
        <v>1290</v>
      </c>
      <c r="P949" s="13">
        <v>0</v>
      </c>
      <c r="Q949" s="43">
        <v>0</v>
      </c>
      <c r="R949" s="43">
        <v>0</v>
      </c>
      <c r="S949" s="13">
        <v>112</v>
      </c>
      <c r="T949" s="42" t="s">
        <v>78</v>
      </c>
      <c r="U949" s="2">
        <v>300</v>
      </c>
    </row>
    <row r="950" spans="1:22" s="15" customFormat="1" ht="13.15" customHeight="1" x14ac:dyDescent="0.25">
      <c r="A950" s="2">
        <v>2022</v>
      </c>
      <c r="B950" s="14" t="s">
        <v>204</v>
      </c>
      <c r="C950" s="2" t="s">
        <v>1030</v>
      </c>
      <c r="D950" s="2" t="s">
        <v>205</v>
      </c>
      <c r="E950" s="2" t="s">
        <v>27</v>
      </c>
      <c r="F950" s="2" t="s">
        <v>28</v>
      </c>
      <c r="G950" s="9">
        <f>SUMIFS('Raw Data'!G$3:G$641,'Raw Data'!$B$3:$B$641,$B950,'Raw Data'!$D$3:$D$641,$E950)</f>
        <v>0</v>
      </c>
      <c r="H950" s="9">
        <f>SUMIFS('Raw Data'!H$3:H$641,'Raw Data'!$B$3:$B$641,$B950,'Raw Data'!$D$3:$D$641,$E950)</f>
        <v>0</v>
      </c>
      <c r="I950" s="9">
        <f>SUMIFS('Raw Data'!I$3:I$641,'Raw Data'!$B$3:$B$641,$B950,'Raw Data'!$D$3:$D$641,$E950)</f>
        <v>0</v>
      </c>
      <c r="J950" s="10">
        <f t="shared" si="56"/>
        <v>0</v>
      </c>
      <c r="K950" s="11">
        <f t="shared" si="57"/>
        <v>0</v>
      </c>
      <c r="L950" s="10">
        <f t="shared" si="58"/>
        <v>0</v>
      </c>
      <c r="M950" s="11">
        <f t="shared" si="59"/>
        <v>0</v>
      </c>
      <c r="N950" s="43">
        <v>1</v>
      </c>
      <c r="O950" s="12">
        <v>1290</v>
      </c>
      <c r="P950" s="13">
        <v>0</v>
      </c>
      <c r="Q950" s="43">
        <v>0</v>
      </c>
      <c r="R950" s="43">
        <v>0</v>
      </c>
      <c r="S950" s="13">
        <v>112</v>
      </c>
      <c r="T950" s="42" t="s">
        <v>27</v>
      </c>
      <c r="U950" s="2">
        <v>300</v>
      </c>
      <c r="V950"/>
    </row>
    <row r="951" spans="1:22" customFormat="1" ht="13.35" customHeight="1" x14ac:dyDescent="0.25">
      <c r="A951" s="2">
        <v>2022</v>
      </c>
      <c r="B951" s="14" t="s">
        <v>204</v>
      </c>
      <c r="C951" s="2" t="s">
        <v>1030</v>
      </c>
      <c r="D951" s="2" t="s">
        <v>205</v>
      </c>
      <c r="E951" s="2" t="s">
        <v>31</v>
      </c>
      <c r="F951" s="2" t="s">
        <v>32</v>
      </c>
      <c r="G951" s="9">
        <f>SUMIFS('Raw Data'!G$3:G$641,'Raw Data'!$B$3:$B$641,$B951,'Raw Data'!$D$3:$D$641,$E951)</f>
        <v>4000</v>
      </c>
      <c r="H951" s="9">
        <f>SUMIFS('Raw Data'!H$3:H$641,'Raw Data'!$B$3:$B$641,$B951,'Raw Data'!$D$3:$D$641,$E951)</f>
        <v>0</v>
      </c>
      <c r="I951" s="9">
        <f>SUMIFS('Raw Data'!I$3:I$641,'Raw Data'!$B$3:$B$641,$B951,'Raw Data'!$D$3:$D$641,$E951)</f>
        <v>0</v>
      </c>
      <c r="J951" s="10">
        <f t="shared" si="56"/>
        <v>0</v>
      </c>
      <c r="K951" s="11">
        <f t="shared" si="57"/>
        <v>4000</v>
      </c>
      <c r="L951" s="10">
        <f t="shared" si="58"/>
        <v>2333.333333333333</v>
      </c>
      <c r="M951" s="11">
        <f t="shared" si="59"/>
        <v>2333.333333333333</v>
      </c>
      <c r="N951" s="43">
        <v>1</v>
      </c>
      <c r="O951" s="12">
        <v>1290</v>
      </c>
      <c r="P951" s="13">
        <v>0</v>
      </c>
      <c r="Q951" s="43">
        <v>0</v>
      </c>
      <c r="R951" s="43">
        <v>0</v>
      </c>
      <c r="S951" s="13">
        <v>112</v>
      </c>
      <c r="T951" s="42" t="s">
        <v>31</v>
      </c>
      <c r="U951" s="2">
        <v>300</v>
      </c>
      <c r="V951" s="6"/>
    </row>
    <row r="952" spans="1:22" s="15" customFormat="1" ht="13.15" customHeight="1" x14ac:dyDescent="0.25">
      <c r="A952" s="2">
        <v>2022</v>
      </c>
      <c r="B952" s="14" t="s">
        <v>204</v>
      </c>
      <c r="C952" s="2" t="s">
        <v>1030</v>
      </c>
      <c r="D952" s="2" t="s">
        <v>205</v>
      </c>
      <c r="E952" s="2" t="s">
        <v>57</v>
      </c>
      <c r="F952" s="2" t="s">
        <v>58</v>
      </c>
      <c r="G952" s="9">
        <f>SUMIFS('Raw Data'!G$3:G$641,'Raw Data'!$B$3:$B$641,$B952,'Raw Data'!$D$3:$D$641,$E952)</f>
        <v>10640</v>
      </c>
      <c r="H952" s="9">
        <f>SUMIFS('Raw Data'!H$3:H$641,'Raw Data'!$B$3:$B$641,$B952,'Raw Data'!$D$3:$D$641,$E952)</f>
        <v>4316.5</v>
      </c>
      <c r="I952" s="9">
        <f>SUMIFS('Raw Data'!I$3:I$641,'Raw Data'!$B$3:$B$641,$B952,'Raw Data'!$D$3:$D$641,$E952)</f>
        <v>0</v>
      </c>
      <c r="J952" s="10">
        <f t="shared" si="56"/>
        <v>4316.5</v>
      </c>
      <c r="K952" s="11">
        <f t="shared" si="57"/>
        <v>6323.5</v>
      </c>
      <c r="L952" s="10">
        <f t="shared" si="58"/>
        <v>6206.6666666666661</v>
      </c>
      <c r="M952" s="11">
        <f t="shared" si="59"/>
        <v>1890.1666666666661</v>
      </c>
      <c r="N952" s="43">
        <v>1</v>
      </c>
      <c r="O952" s="12">
        <v>1290</v>
      </c>
      <c r="P952" s="13">
        <v>0</v>
      </c>
      <c r="Q952" s="43">
        <v>0</v>
      </c>
      <c r="R952" s="43">
        <v>0</v>
      </c>
      <c r="S952" s="13">
        <v>112</v>
      </c>
      <c r="T952" s="42" t="s">
        <v>57</v>
      </c>
      <c r="U952" s="2">
        <v>500</v>
      </c>
      <c r="V952" s="6"/>
    </row>
    <row r="953" spans="1:22" s="15" customFormat="1" ht="13.15" customHeight="1" x14ac:dyDescent="0.25">
      <c r="A953" s="2">
        <v>2022</v>
      </c>
      <c r="B953" s="14" t="s">
        <v>204</v>
      </c>
      <c r="C953" s="2" t="s">
        <v>1030</v>
      </c>
      <c r="D953" s="2" t="s">
        <v>205</v>
      </c>
      <c r="E953" s="2" t="s">
        <v>19</v>
      </c>
      <c r="F953" s="2" t="s">
        <v>752</v>
      </c>
      <c r="G953" s="9">
        <f>SUMIFS('Raw Data'!G$3:G$641,'Raw Data'!$B$3:$B$641,$B953,'Raw Data'!$D$3:$D$641,$E953)</f>
        <v>8000</v>
      </c>
      <c r="H953" s="9">
        <f>SUMIFS('Raw Data'!H$3:H$641,'Raw Data'!$B$3:$B$641,$B953,'Raw Data'!$D$3:$D$641,$E953)</f>
        <v>0</v>
      </c>
      <c r="I953" s="9">
        <f>SUMIFS('Raw Data'!I$3:I$641,'Raw Data'!$B$3:$B$641,$B953,'Raw Data'!$D$3:$D$641,$E953)</f>
        <v>0</v>
      </c>
      <c r="J953" s="10">
        <f t="shared" si="56"/>
        <v>0</v>
      </c>
      <c r="K953" s="11">
        <f t="shared" si="57"/>
        <v>8000</v>
      </c>
      <c r="L953" s="10">
        <f t="shared" si="58"/>
        <v>4666.6666666666661</v>
      </c>
      <c r="M953" s="11">
        <f t="shared" si="59"/>
        <v>4666.6666666666661</v>
      </c>
      <c r="N953" s="43">
        <v>1</v>
      </c>
      <c r="O953" s="12">
        <v>1290</v>
      </c>
      <c r="P953" s="13">
        <v>0</v>
      </c>
      <c r="Q953" s="43">
        <v>0</v>
      </c>
      <c r="R953" s="43">
        <v>0</v>
      </c>
      <c r="S953" s="13">
        <v>112</v>
      </c>
      <c r="T953" s="42" t="s">
        <v>19</v>
      </c>
      <c r="U953" s="2">
        <v>500</v>
      </c>
      <c r="V953" s="6"/>
    </row>
    <row r="954" spans="1:22" s="15" customFormat="1" ht="13.15" customHeight="1" x14ac:dyDescent="0.25">
      <c r="A954" s="2">
        <v>2022</v>
      </c>
      <c r="B954" s="14" t="s">
        <v>204</v>
      </c>
      <c r="C954" s="2" t="s">
        <v>1030</v>
      </c>
      <c r="D954" s="2" t="s">
        <v>205</v>
      </c>
      <c r="E954" s="2" t="s">
        <v>13</v>
      </c>
      <c r="F954" s="2" t="s">
        <v>14</v>
      </c>
      <c r="G954" s="9">
        <f>SUMIFS('Raw Data'!G$3:G$641,'Raw Data'!$B$3:$B$641,$B954,'Raw Data'!$D$3:$D$641,$E954)</f>
        <v>4200</v>
      </c>
      <c r="H954" s="9">
        <f>SUMIFS('Raw Data'!H$3:H$641,'Raw Data'!$B$3:$B$641,$B954,'Raw Data'!$D$3:$D$641,$E954)</f>
        <v>10760.08</v>
      </c>
      <c r="I954" s="9">
        <f>SUMIFS('Raw Data'!I$3:I$641,'Raw Data'!$B$3:$B$641,$B954,'Raw Data'!$D$3:$D$641,$E954)</f>
        <v>5102.1000000000004</v>
      </c>
      <c r="J954" s="10">
        <f t="shared" si="56"/>
        <v>15862.18</v>
      </c>
      <c r="K954" s="11">
        <f t="shared" si="57"/>
        <v>-11662.18</v>
      </c>
      <c r="L954" s="10">
        <f t="shared" si="58"/>
        <v>2450</v>
      </c>
      <c r="M954" s="11">
        <f t="shared" si="59"/>
        <v>-13412.18</v>
      </c>
      <c r="N954" s="43">
        <v>1</v>
      </c>
      <c r="O954" s="12">
        <v>1290</v>
      </c>
      <c r="P954" s="13">
        <v>0</v>
      </c>
      <c r="Q954" s="43">
        <v>0</v>
      </c>
      <c r="R954" s="43">
        <v>0</v>
      </c>
      <c r="S954" s="13">
        <v>112</v>
      </c>
      <c r="T954" s="42" t="s">
        <v>13</v>
      </c>
      <c r="U954" s="2">
        <v>600</v>
      </c>
      <c r="V954" s="6"/>
    </row>
    <row r="955" spans="1:22" s="15" customFormat="1" ht="13.15" customHeight="1" x14ac:dyDescent="0.25">
      <c r="A955" s="2">
        <v>2022</v>
      </c>
      <c r="B955" s="14" t="s">
        <v>204</v>
      </c>
      <c r="C955" s="2" t="s">
        <v>1030</v>
      </c>
      <c r="D955" s="2" t="s">
        <v>205</v>
      </c>
      <c r="E955" s="2" t="s">
        <v>15</v>
      </c>
      <c r="F955" s="2" t="s">
        <v>753</v>
      </c>
      <c r="G955" s="9">
        <f>SUMIFS('Raw Data'!G$3:G$641,'Raw Data'!$B$3:$B$641,$B955,'Raw Data'!$D$3:$D$641,$E955)</f>
        <v>0</v>
      </c>
      <c r="H955" s="9">
        <f>SUMIFS('Raw Data'!H$3:H$641,'Raw Data'!$B$3:$B$641,$B955,'Raw Data'!$D$3:$D$641,$E955)</f>
        <v>0</v>
      </c>
      <c r="I955" s="9">
        <f>SUMIFS('Raw Data'!I$3:I$641,'Raw Data'!$B$3:$B$641,$B955,'Raw Data'!$D$3:$D$641,$E955)</f>
        <v>0</v>
      </c>
      <c r="J955" s="10">
        <f t="shared" si="56"/>
        <v>0</v>
      </c>
      <c r="K955" s="11">
        <f t="shared" si="57"/>
        <v>0</v>
      </c>
      <c r="L955" s="10">
        <f t="shared" si="58"/>
        <v>0</v>
      </c>
      <c r="M955" s="11">
        <f t="shared" si="59"/>
        <v>0</v>
      </c>
      <c r="N955" s="43">
        <v>1</v>
      </c>
      <c r="O955" s="12">
        <v>1290</v>
      </c>
      <c r="P955" s="13">
        <v>0</v>
      </c>
      <c r="Q955" s="43">
        <v>0</v>
      </c>
      <c r="R955" s="43">
        <v>0</v>
      </c>
      <c r="S955" s="13">
        <v>112</v>
      </c>
      <c r="T955" s="42" t="s">
        <v>15</v>
      </c>
      <c r="U955" s="2">
        <v>600</v>
      </c>
      <c r="V955"/>
    </row>
    <row r="956" spans="1:22" s="15" customFormat="1" ht="13.15" customHeight="1" x14ac:dyDescent="0.25">
      <c r="A956" s="2">
        <v>2022</v>
      </c>
      <c r="B956" s="14" t="s">
        <v>204</v>
      </c>
      <c r="C956" s="2" t="s">
        <v>1030</v>
      </c>
      <c r="D956" s="2" t="s">
        <v>205</v>
      </c>
      <c r="E956" s="2">
        <v>752</v>
      </c>
      <c r="F956" s="2" t="s">
        <v>50</v>
      </c>
      <c r="G956" s="9">
        <f>SUMIFS('Raw Data'!G$3:G$641,'Raw Data'!$B$3:$B$641,$B956,'Raw Data'!$D$3:$D$641,$E956)</f>
        <v>3000</v>
      </c>
      <c r="H956" s="9">
        <f>SUMIFS('Raw Data'!H$3:H$641,'Raw Data'!$B$3:$B$641,$B956,'Raw Data'!$D$3:$D$641,$E956)</f>
        <v>1432.2</v>
      </c>
      <c r="I956" s="9">
        <f>SUMIFS('Raw Data'!I$3:I$641,'Raw Data'!$B$3:$B$641,$B956,'Raw Data'!$D$3:$D$641,$E956)</f>
        <v>0</v>
      </c>
      <c r="J956" s="10">
        <f t="shared" si="56"/>
        <v>1432.2</v>
      </c>
      <c r="K956" s="11">
        <f t="shared" si="57"/>
        <v>1567.8</v>
      </c>
      <c r="L956" s="10">
        <f t="shared" si="58"/>
        <v>1750</v>
      </c>
      <c r="M956" s="11">
        <f t="shared" si="59"/>
        <v>317.79999999999995</v>
      </c>
      <c r="N956" s="43">
        <v>1</v>
      </c>
      <c r="O956" s="12">
        <v>1290</v>
      </c>
      <c r="P956" s="13">
        <v>0</v>
      </c>
      <c r="Q956" s="43">
        <v>0</v>
      </c>
      <c r="R956" s="43">
        <v>0</v>
      </c>
      <c r="S956" s="13">
        <v>112</v>
      </c>
      <c r="T956" s="42">
        <v>752</v>
      </c>
      <c r="U956" s="2">
        <v>700</v>
      </c>
      <c r="V956" s="6"/>
    </row>
    <row r="957" spans="1:22" s="15" customFormat="1" ht="13.15" customHeight="1" x14ac:dyDescent="0.25">
      <c r="A957" s="2">
        <v>2022</v>
      </c>
      <c r="B957" s="14" t="s">
        <v>206</v>
      </c>
      <c r="C957" s="2" t="s">
        <v>1030</v>
      </c>
      <c r="D957" s="2" t="s">
        <v>207</v>
      </c>
      <c r="E957" s="2" t="s">
        <v>70</v>
      </c>
      <c r="F957" s="2" t="s">
        <v>71</v>
      </c>
      <c r="G957" s="9">
        <f>SUMIFS('Raw Data'!G$3:G$641,'Raw Data'!$B$3:$B$641,$B957,'Raw Data'!$D$3:$D$641,$E957)</f>
        <v>0</v>
      </c>
      <c r="H957" s="9">
        <f>SUMIFS('Raw Data'!H$3:H$641,'Raw Data'!$B$3:$B$641,$B957,'Raw Data'!$D$3:$D$641,$E957)</f>
        <v>0</v>
      </c>
      <c r="I957" s="9">
        <f>SUMIFS('Raw Data'!I$3:I$641,'Raw Data'!$B$3:$B$641,$B957,'Raw Data'!$D$3:$D$641,$E957)</f>
        <v>0</v>
      </c>
      <c r="J957" s="10">
        <f t="shared" si="56"/>
        <v>0</v>
      </c>
      <c r="K957" s="11">
        <f t="shared" si="57"/>
        <v>0</v>
      </c>
      <c r="L957" s="10">
        <f t="shared" si="58"/>
        <v>0</v>
      </c>
      <c r="M957" s="11">
        <f t="shared" si="59"/>
        <v>0</v>
      </c>
      <c r="N957" s="43">
        <v>1</v>
      </c>
      <c r="O957" s="12">
        <v>1290</v>
      </c>
      <c r="P957" s="13">
        <v>0</v>
      </c>
      <c r="Q957" s="43">
        <v>0</v>
      </c>
      <c r="R957" s="43">
        <v>0</v>
      </c>
      <c r="S957" s="13">
        <v>173</v>
      </c>
      <c r="T957" s="42" t="s">
        <v>70</v>
      </c>
      <c r="U957" s="2">
        <v>300</v>
      </c>
    </row>
    <row r="958" spans="1:22" s="15" customFormat="1" ht="13.15" customHeight="1" x14ac:dyDescent="0.25">
      <c r="A958" s="2">
        <v>2022</v>
      </c>
      <c r="B958" s="14" t="s">
        <v>206</v>
      </c>
      <c r="C958" s="2" t="s">
        <v>1030</v>
      </c>
      <c r="D958" s="2" t="s">
        <v>207</v>
      </c>
      <c r="E958" s="2" t="s">
        <v>78</v>
      </c>
      <c r="F958" s="2" t="s">
        <v>79</v>
      </c>
      <c r="G958" s="9">
        <f>SUMIFS('Raw Data'!G$3:G$641,'Raw Data'!$B$3:$B$641,$B958,'Raw Data'!$D$3:$D$641,$E958)</f>
        <v>2000</v>
      </c>
      <c r="H958" s="9">
        <f>SUMIFS('Raw Data'!H$3:H$641,'Raw Data'!$B$3:$B$641,$B958,'Raw Data'!$D$3:$D$641,$E958)</f>
        <v>1205</v>
      </c>
      <c r="I958" s="9">
        <f>SUMIFS('Raw Data'!I$3:I$641,'Raw Data'!$B$3:$B$641,$B958,'Raw Data'!$D$3:$D$641,$E958)</f>
        <v>0</v>
      </c>
      <c r="J958" s="10">
        <f t="shared" si="56"/>
        <v>1205</v>
      </c>
      <c r="K958" s="11">
        <f t="shared" si="57"/>
        <v>795</v>
      </c>
      <c r="L958" s="10">
        <f t="shared" si="58"/>
        <v>1166.6666666666665</v>
      </c>
      <c r="M958" s="11">
        <f t="shared" si="59"/>
        <v>-38.333333333333485</v>
      </c>
      <c r="N958" s="43">
        <v>1</v>
      </c>
      <c r="O958" s="12">
        <v>1290</v>
      </c>
      <c r="P958" s="13">
        <v>0</v>
      </c>
      <c r="Q958" s="43">
        <v>0</v>
      </c>
      <c r="R958" s="43">
        <v>0</v>
      </c>
      <c r="S958" s="13">
        <v>173</v>
      </c>
      <c r="T958" s="42" t="s">
        <v>78</v>
      </c>
      <c r="U958" s="2">
        <v>300</v>
      </c>
    </row>
    <row r="959" spans="1:22" s="15" customFormat="1" ht="13.15" customHeight="1" x14ac:dyDescent="0.25">
      <c r="A959" s="2">
        <v>2022</v>
      </c>
      <c r="B959" s="14" t="s">
        <v>206</v>
      </c>
      <c r="C959" s="2" t="s">
        <v>1030</v>
      </c>
      <c r="D959" s="2" t="s">
        <v>207</v>
      </c>
      <c r="E959" s="2" t="s">
        <v>27</v>
      </c>
      <c r="F959" s="2" t="s">
        <v>28</v>
      </c>
      <c r="G959" s="9">
        <f>SUMIFS('Raw Data'!G$3:G$641,'Raw Data'!$B$3:$B$641,$B959,'Raw Data'!$D$3:$D$641,$E959)</f>
        <v>0</v>
      </c>
      <c r="H959" s="9">
        <f>SUMIFS('Raw Data'!H$3:H$641,'Raw Data'!$B$3:$B$641,$B959,'Raw Data'!$D$3:$D$641,$E959)</f>
        <v>0</v>
      </c>
      <c r="I959" s="9">
        <f>SUMIFS('Raw Data'!I$3:I$641,'Raw Data'!$B$3:$B$641,$B959,'Raw Data'!$D$3:$D$641,$E959)</f>
        <v>0</v>
      </c>
      <c r="J959" s="10">
        <f t="shared" si="56"/>
        <v>0</v>
      </c>
      <c r="K959" s="11">
        <f t="shared" si="57"/>
        <v>0</v>
      </c>
      <c r="L959" s="10">
        <f t="shared" si="58"/>
        <v>0</v>
      </c>
      <c r="M959" s="11">
        <f t="shared" si="59"/>
        <v>0</v>
      </c>
      <c r="N959" s="43">
        <v>1</v>
      </c>
      <c r="O959" s="12">
        <v>1290</v>
      </c>
      <c r="P959" s="13">
        <v>0</v>
      </c>
      <c r="Q959" s="43">
        <v>0</v>
      </c>
      <c r="R959" s="43">
        <v>0</v>
      </c>
      <c r="S959" s="13">
        <v>173</v>
      </c>
      <c r="T959" s="42" t="s">
        <v>27</v>
      </c>
      <c r="U959" s="2">
        <v>300</v>
      </c>
      <c r="V959" s="6"/>
    </row>
    <row r="960" spans="1:22" s="15" customFormat="1" ht="13.15" customHeight="1" x14ac:dyDescent="0.25">
      <c r="A960" s="2">
        <v>2022</v>
      </c>
      <c r="B960" s="14" t="s">
        <v>206</v>
      </c>
      <c r="C960" s="2" t="s">
        <v>1030</v>
      </c>
      <c r="D960" s="2" t="s">
        <v>207</v>
      </c>
      <c r="E960" s="2" t="s">
        <v>31</v>
      </c>
      <c r="F960" s="2" t="s">
        <v>32</v>
      </c>
      <c r="G960" s="9">
        <f>SUMIFS('Raw Data'!G$3:G$641,'Raw Data'!$B$3:$B$641,$B960,'Raw Data'!$D$3:$D$641,$E960)</f>
        <v>0</v>
      </c>
      <c r="H960" s="9">
        <f>SUMIFS('Raw Data'!H$3:H$641,'Raw Data'!$B$3:$B$641,$B960,'Raw Data'!$D$3:$D$641,$E960)</f>
        <v>0</v>
      </c>
      <c r="I960" s="9">
        <f>SUMIFS('Raw Data'!I$3:I$641,'Raw Data'!$B$3:$B$641,$B960,'Raw Data'!$D$3:$D$641,$E960)</f>
        <v>0</v>
      </c>
      <c r="J960" s="10">
        <f t="shared" si="56"/>
        <v>0</v>
      </c>
      <c r="K960" s="11">
        <f t="shared" si="57"/>
        <v>0</v>
      </c>
      <c r="L960" s="10">
        <f t="shared" si="58"/>
        <v>0</v>
      </c>
      <c r="M960" s="11">
        <f t="shared" si="59"/>
        <v>0</v>
      </c>
      <c r="N960" s="43">
        <v>1</v>
      </c>
      <c r="O960" s="12">
        <v>1290</v>
      </c>
      <c r="P960" s="13">
        <v>0</v>
      </c>
      <c r="Q960" s="43">
        <v>0</v>
      </c>
      <c r="R960" s="43">
        <v>0</v>
      </c>
      <c r="S960" s="13">
        <v>173</v>
      </c>
      <c r="T960" s="42" t="s">
        <v>31</v>
      </c>
      <c r="U960" s="2">
        <v>300</v>
      </c>
      <c r="V960" s="6"/>
    </row>
    <row r="961" spans="1:22" s="15" customFormat="1" ht="13.15" customHeight="1" x14ac:dyDescent="0.25">
      <c r="A961" s="2">
        <v>2022</v>
      </c>
      <c r="B961" s="14" t="s">
        <v>206</v>
      </c>
      <c r="C961" s="2" t="s">
        <v>1030</v>
      </c>
      <c r="D961" s="2" t="s">
        <v>207</v>
      </c>
      <c r="E961" s="2" t="s">
        <v>19</v>
      </c>
      <c r="F961" s="2" t="s">
        <v>752</v>
      </c>
      <c r="G961" s="9">
        <f>SUMIFS('Raw Data'!G$3:G$641,'Raw Data'!$B$3:$B$641,$B961,'Raw Data'!$D$3:$D$641,$E961)</f>
        <v>5667.74</v>
      </c>
      <c r="H961" s="9">
        <f>SUMIFS('Raw Data'!H$3:H$641,'Raw Data'!$B$3:$B$641,$B961,'Raw Data'!$D$3:$D$641,$E961)</f>
        <v>264.89999999999998</v>
      </c>
      <c r="I961" s="9">
        <f>SUMIFS('Raw Data'!I$3:I$641,'Raw Data'!$B$3:$B$641,$B961,'Raw Data'!$D$3:$D$641,$E961)</f>
        <v>0</v>
      </c>
      <c r="J961" s="10">
        <f t="shared" si="56"/>
        <v>264.89999999999998</v>
      </c>
      <c r="K961" s="11">
        <f t="shared" si="57"/>
        <v>5402.84</v>
      </c>
      <c r="L961" s="10">
        <f t="shared" si="58"/>
        <v>3306.1816666666668</v>
      </c>
      <c r="M961" s="11">
        <f t="shared" si="59"/>
        <v>3041.2816666666668</v>
      </c>
      <c r="N961" s="43">
        <v>1</v>
      </c>
      <c r="O961" s="12">
        <v>1290</v>
      </c>
      <c r="P961" s="13">
        <v>0</v>
      </c>
      <c r="Q961" s="43">
        <v>0</v>
      </c>
      <c r="R961" s="43">
        <v>0</v>
      </c>
      <c r="S961" s="13">
        <v>173</v>
      </c>
      <c r="T961" s="42" t="s">
        <v>19</v>
      </c>
      <c r="U961" s="2">
        <v>500</v>
      </c>
      <c r="V961" s="6"/>
    </row>
    <row r="962" spans="1:22" s="15" customFormat="1" ht="13.15" customHeight="1" x14ac:dyDescent="0.25">
      <c r="A962" s="2">
        <v>2022</v>
      </c>
      <c r="B962" s="44" t="s">
        <v>206</v>
      </c>
      <c r="C962" s="44" t="s">
        <v>1030</v>
      </c>
      <c r="D962" s="44" t="s">
        <v>207</v>
      </c>
      <c r="E962" s="44" t="s">
        <v>208</v>
      </c>
      <c r="F962" s="44" t="s">
        <v>209</v>
      </c>
      <c r="G962" s="9">
        <f>SUMIFS('Raw Data'!G$3:G$641,'Raw Data'!$B$3:$B$641,$B962,'Raw Data'!$D$3:$D$641,$E962)</f>
        <v>2500</v>
      </c>
      <c r="H962" s="9">
        <f>SUMIFS('Raw Data'!H$3:H$641,'Raw Data'!$B$3:$B$641,$B962,'Raw Data'!$D$3:$D$641,$E962)</f>
        <v>0</v>
      </c>
      <c r="I962" s="9">
        <f>SUMIFS('Raw Data'!I$3:I$641,'Raw Data'!$B$3:$B$641,$B962,'Raw Data'!$D$3:$D$641,$E962)</f>
        <v>2250</v>
      </c>
      <c r="J962" s="10">
        <f t="shared" si="56"/>
        <v>2250</v>
      </c>
      <c r="K962" s="11">
        <f t="shared" si="57"/>
        <v>250</v>
      </c>
      <c r="L962" s="10">
        <f t="shared" si="58"/>
        <v>1458.3333333333335</v>
      </c>
      <c r="M962" s="11">
        <f t="shared" si="59"/>
        <v>-791.66666666666652</v>
      </c>
      <c r="N962" s="43">
        <v>1</v>
      </c>
      <c r="O962" s="12">
        <v>1290</v>
      </c>
      <c r="P962" s="13">
        <v>0</v>
      </c>
      <c r="Q962" s="43">
        <v>0</v>
      </c>
      <c r="R962" s="43">
        <v>0</v>
      </c>
      <c r="S962" s="13">
        <v>173</v>
      </c>
      <c r="T962" s="42" t="s">
        <v>208</v>
      </c>
      <c r="U962" s="2">
        <v>500</v>
      </c>
      <c r="V962" s="6"/>
    </row>
    <row r="963" spans="1:22" s="15" customFormat="1" ht="13.15" customHeight="1" x14ac:dyDescent="0.25">
      <c r="A963" s="2">
        <v>2022</v>
      </c>
      <c r="B963" s="14" t="s">
        <v>206</v>
      </c>
      <c r="C963" s="2" t="s">
        <v>1030</v>
      </c>
      <c r="D963" s="2" t="s">
        <v>207</v>
      </c>
      <c r="E963" s="2" t="s">
        <v>13</v>
      </c>
      <c r="F963" s="2" t="s">
        <v>14</v>
      </c>
      <c r="G963" s="9">
        <f>SUMIFS('Raw Data'!G$3:G$641,'Raw Data'!$B$3:$B$641,$B963,'Raw Data'!$D$3:$D$641,$E963)</f>
        <v>14594</v>
      </c>
      <c r="H963" s="9">
        <f>SUMIFS('Raw Data'!H$3:H$641,'Raw Data'!$B$3:$B$641,$B963,'Raw Data'!$D$3:$D$641,$E963)</f>
        <v>3586.51</v>
      </c>
      <c r="I963" s="9">
        <f>SUMIFS('Raw Data'!I$3:I$641,'Raw Data'!$B$3:$B$641,$B963,'Raw Data'!$D$3:$D$641,$E963)</f>
        <v>4767.4399999999996</v>
      </c>
      <c r="J963" s="10">
        <f t="shared" si="56"/>
        <v>8353.9500000000007</v>
      </c>
      <c r="K963" s="11">
        <f t="shared" si="57"/>
        <v>6240.0499999999993</v>
      </c>
      <c r="L963" s="10">
        <f t="shared" si="58"/>
        <v>8513.1666666666679</v>
      </c>
      <c r="M963" s="11">
        <f t="shared" si="59"/>
        <v>159.21666666666715</v>
      </c>
      <c r="N963" s="43">
        <v>1</v>
      </c>
      <c r="O963" s="12">
        <v>1290</v>
      </c>
      <c r="P963" s="13">
        <v>0</v>
      </c>
      <c r="Q963" s="43">
        <v>0</v>
      </c>
      <c r="R963" s="43">
        <v>0</v>
      </c>
      <c r="S963" s="13">
        <v>173</v>
      </c>
      <c r="T963" s="42" t="s">
        <v>13</v>
      </c>
      <c r="U963" s="2">
        <v>600</v>
      </c>
      <c r="V963" s="6"/>
    </row>
    <row r="964" spans="1:22" s="15" customFormat="1" ht="13.15" customHeight="1" x14ac:dyDescent="0.25">
      <c r="A964" s="2">
        <v>2022</v>
      </c>
      <c r="B964" s="14" t="s">
        <v>206</v>
      </c>
      <c r="C964" s="2" t="s">
        <v>1030</v>
      </c>
      <c r="D964" s="2" t="s">
        <v>217</v>
      </c>
      <c r="E964" s="2">
        <v>640</v>
      </c>
      <c r="F964" s="2" t="s">
        <v>753</v>
      </c>
      <c r="G964" s="9">
        <f>SUMIFS('Raw Data'!G$3:G$641,'Raw Data'!$B$3:$B$641,$B964,'Raw Data'!$D$3:$D$641,$E964)</f>
        <v>0</v>
      </c>
      <c r="H964" s="9">
        <f>SUMIFS('Raw Data'!H$3:H$641,'Raw Data'!$B$3:$B$641,$B964,'Raw Data'!$D$3:$D$641,$E964)</f>
        <v>0</v>
      </c>
      <c r="I964" s="9">
        <f>SUMIFS('Raw Data'!I$3:I$641,'Raw Data'!$B$3:$B$641,$B964,'Raw Data'!$D$3:$D$641,$E964)</f>
        <v>0</v>
      </c>
      <c r="J964" s="10">
        <f t="shared" ref="J964:J1027" si="60">+H964+I964</f>
        <v>0</v>
      </c>
      <c r="K964" s="11">
        <f t="shared" ref="K964:K1027" si="61">+G964-J964</f>
        <v>0</v>
      </c>
      <c r="L964" s="10">
        <f t="shared" ref="L964:L1024" si="62">+G964/12*$L$1</f>
        <v>0</v>
      </c>
      <c r="M964" s="11">
        <f t="shared" ref="M964:M1027" si="63">+L964-J964</f>
        <v>0</v>
      </c>
      <c r="N964" s="43">
        <v>1</v>
      </c>
      <c r="O964" s="12">
        <v>1290</v>
      </c>
      <c r="P964" s="13">
        <v>0</v>
      </c>
      <c r="Q964" s="43">
        <v>0</v>
      </c>
      <c r="R964" s="43">
        <v>0</v>
      </c>
      <c r="S964" s="13">
        <v>173</v>
      </c>
      <c r="T964" s="42">
        <v>640</v>
      </c>
      <c r="U964" s="2">
        <v>600</v>
      </c>
      <c r="V964" s="6"/>
    </row>
    <row r="965" spans="1:22" ht="13.15" customHeight="1" x14ac:dyDescent="0.25">
      <c r="A965" s="2">
        <v>2022</v>
      </c>
      <c r="B965" s="14" t="s">
        <v>206</v>
      </c>
      <c r="C965" s="2" t="s">
        <v>1030</v>
      </c>
      <c r="D965" s="2" t="s">
        <v>207</v>
      </c>
      <c r="E965" s="2">
        <v>752</v>
      </c>
      <c r="F965" s="2" t="s">
        <v>50</v>
      </c>
      <c r="G965" s="9">
        <f>SUMIFS('Raw Data'!G$3:G$641,'Raw Data'!$B$3:$B$641,$B965,'Raw Data'!$D$3:$D$641,$E965)</f>
        <v>0</v>
      </c>
      <c r="H965" s="9">
        <f>SUMIFS('Raw Data'!H$3:H$641,'Raw Data'!$B$3:$B$641,$B965,'Raw Data'!$D$3:$D$641,$E965)</f>
        <v>31306.799999999999</v>
      </c>
      <c r="I965" s="9">
        <f>SUMIFS('Raw Data'!I$3:I$641,'Raw Data'!$B$3:$B$641,$B965,'Raw Data'!$D$3:$D$641,$E965)</f>
        <v>5445.6</v>
      </c>
      <c r="J965" s="10">
        <f t="shared" si="60"/>
        <v>36752.400000000001</v>
      </c>
      <c r="K965" s="11">
        <f t="shared" si="61"/>
        <v>-36752.400000000001</v>
      </c>
      <c r="L965" s="10">
        <f t="shared" si="62"/>
        <v>0</v>
      </c>
      <c r="M965" s="11">
        <f t="shared" si="63"/>
        <v>-36752.400000000001</v>
      </c>
      <c r="N965" s="43">
        <v>1</v>
      </c>
      <c r="O965" s="12">
        <v>1290</v>
      </c>
      <c r="P965" s="13">
        <v>0</v>
      </c>
      <c r="Q965" s="43">
        <v>0</v>
      </c>
      <c r="R965" s="43">
        <v>0</v>
      </c>
      <c r="S965" s="13">
        <v>173</v>
      </c>
      <c r="T965" s="42">
        <v>752</v>
      </c>
      <c r="U965" s="2">
        <v>700</v>
      </c>
    </row>
    <row r="966" spans="1:22" ht="13.15" customHeight="1" x14ac:dyDescent="0.25">
      <c r="A966" s="2">
        <v>2022</v>
      </c>
      <c r="B966" s="14" t="s">
        <v>206</v>
      </c>
      <c r="C966" s="2" t="s">
        <v>1030</v>
      </c>
      <c r="D966" s="2" t="s">
        <v>207</v>
      </c>
      <c r="E966" s="2" t="s">
        <v>53</v>
      </c>
      <c r="F966" s="2" t="s">
        <v>54</v>
      </c>
      <c r="G966" s="9">
        <f>SUMIFS('Raw Data'!G$3:G$641,'Raw Data'!$B$3:$B$641,$B966,'Raw Data'!$D$3:$D$641,$E966)</f>
        <v>37970</v>
      </c>
      <c r="H966" s="9">
        <f>SUMIFS('Raw Data'!H$3:H$641,'Raw Data'!$B$3:$B$641,$B966,'Raw Data'!$D$3:$D$641,$E966)</f>
        <v>21925.4</v>
      </c>
      <c r="I966" s="9">
        <f>SUMIFS('Raw Data'!I$3:I$641,'Raw Data'!$B$3:$B$641,$B966,'Raw Data'!$D$3:$D$641,$E966)</f>
        <v>0</v>
      </c>
      <c r="J966" s="10">
        <f t="shared" si="60"/>
        <v>21925.4</v>
      </c>
      <c r="K966" s="11">
        <f t="shared" si="61"/>
        <v>16044.599999999999</v>
      </c>
      <c r="L966" s="10">
        <f t="shared" si="62"/>
        <v>22149.166666666664</v>
      </c>
      <c r="M966" s="11">
        <f t="shared" si="63"/>
        <v>223.76666666666279</v>
      </c>
      <c r="N966" s="43">
        <v>1</v>
      </c>
      <c r="O966" s="12">
        <v>1290</v>
      </c>
      <c r="P966" s="13">
        <v>0</v>
      </c>
      <c r="Q966" s="43">
        <v>0</v>
      </c>
      <c r="R966" s="43">
        <v>0</v>
      </c>
      <c r="S966" s="13">
        <v>173</v>
      </c>
      <c r="T966" s="42" t="s">
        <v>53</v>
      </c>
      <c r="U966" s="2">
        <v>800</v>
      </c>
      <c r="V966"/>
    </row>
    <row r="967" spans="1:22" s="15" customFormat="1" ht="13.15" customHeight="1" x14ac:dyDescent="0.25">
      <c r="A967" s="2">
        <v>2022</v>
      </c>
      <c r="B967" s="44" t="s">
        <v>880</v>
      </c>
      <c r="C967" s="2" t="s">
        <v>1030</v>
      </c>
      <c r="D967" s="44" t="s">
        <v>881</v>
      </c>
      <c r="E967" s="44" t="s">
        <v>70</v>
      </c>
      <c r="F967" s="44" t="s">
        <v>71</v>
      </c>
      <c r="G967" s="9">
        <f>SUMIFS('Raw Data'!G$3:G$641,'Raw Data'!$B$3:$B$641,$B967,'Raw Data'!$D$3:$D$641,$E967)</f>
        <v>36000</v>
      </c>
      <c r="H967" s="9">
        <f>SUMIFS('Raw Data'!H$3:H$641,'Raw Data'!$B$3:$B$641,$B967,'Raw Data'!$D$3:$D$641,$E967)</f>
        <v>13323.3</v>
      </c>
      <c r="I967" s="9">
        <f>SUMIFS('Raw Data'!I$3:I$641,'Raw Data'!$B$3:$B$641,$B967,'Raw Data'!$D$3:$D$641,$E967)</f>
        <v>0</v>
      </c>
      <c r="J967" s="10">
        <f t="shared" si="60"/>
        <v>13323.3</v>
      </c>
      <c r="K967" s="11">
        <f t="shared" si="61"/>
        <v>22676.7</v>
      </c>
      <c r="L967" s="10">
        <f t="shared" si="62"/>
        <v>21000</v>
      </c>
      <c r="M967" s="11">
        <f t="shared" si="63"/>
        <v>7676.7000000000007</v>
      </c>
      <c r="N967" s="46">
        <v>1</v>
      </c>
      <c r="O967" s="2">
        <v>1290</v>
      </c>
      <c r="P967" s="47">
        <v>0</v>
      </c>
      <c r="Q967" s="46">
        <v>0</v>
      </c>
      <c r="R967" s="46">
        <v>0</v>
      </c>
      <c r="S967" s="47">
        <v>801</v>
      </c>
      <c r="T967" s="42">
        <v>322</v>
      </c>
      <c r="U967" s="2">
        <v>300</v>
      </c>
    </row>
    <row r="968" spans="1:22" ht="13.15" customHeight="1" x14ac:dyDescent="0.25">
      <c r="A968" s="2">
        <v>2022</v>
      </c>
      <c r="B968" s="44" t="s">
        <v>212</v>
      </c>
      <c r="C968" s="2" t="s">
        <v>1030</v>
      </c>
      <c r="D968" s="44" t="s">
        <v>181</v>
      </c>
      <c r="E968" s="44" t="s">
        <v>70</v>
      </c>
      <c r="F968" s="44" t="s">
        <v>71</v>
      </c>
      <c r="G968" s="9">
        <f>SUMIFS('Raw Data'!G$3:G$641,'Raw Data'!$B$3:$B$641,$B968,'Raw Data'!$D$3:$D$641,$E968)</f>
        <v>4400</v>
      </c>
      <c r="H968" s="9">
        <f>SUMIFS('Raw Data'!H$3:H$641,'Raw Data'!$B$3:$B$641,$B968,'Raw Data'!$D$3:$D$641,$E968)</f>
        <v>0</v>
      </c>
      <c r="I968" s="9">
        <f>SUMIFS('Raw Data'!I$3:I$641,'Raw Data'!$B$3:$B$641,$B968,'Raw Data'!$D$3:$D$641,$E968)</f>
        <v>0</v>
      </c>
      <c r="J968" s="10">
        <f t="shared" si="60"/>
        <v>0</v>
      </c>
      <c r="K968" s="11">
        <f t="shared" si="61"/>
        <v>4400</v>
      </c>
      <c r="L968" s="10">
        <f t="shared" si="62"/>
        <v>2566.666666666667</v>
      </c>
      <c r="M968" s="11">
        <f t="shared" si="63"/>
        <v>2566.666666666667</v>
      </c>
      <c r="N968" s="43">
        <v>1</v>
      </c>
      <c r="O968" s="12">
        <v>1290</v>
      </c>
      <c r="P968" s="13">
        <v>0</v>
      </c>
      <c r="Q968" s="43">
        <v>0</v>
      </c>
      <c r="R968" s="43">
        <v>0</v>
      </c>
      <c r="S968" s="13">
        <v>803</v>
      </c>
      <c r="T968" s="42" t="s">
        <v>70</v>
      </c>
      <c r="U968" s="2">
        <v>300</v>
      </c>
    </row>
    <row r="969" spans="1:22" ht="13.15" customHeight="1" x14ac:dyDescent="0.25">
      <c r="A969" s="2">
        <v>2022</v>
      </c>
      <c r="B969" s="44" t="s">
        <v>213</v>
      </c>
      <c r="C969" s="2" t="s">
        <v>1030</v>
      </c>
      <c r="D969" s="44" t="s">
        <v>183</v>
      </c>
      <c r="E969" s="44" t="s">
        <v>70</v>
      </c>
      <c r="F969" s="44" t="s">
        <v>71</v>
      </c>
      <c r="G969" s="9">
        <f>SUMIFS('Raw Data'!G$3:G$641,'Raw Data'!$B$3:$B$641,$B969,'Raw Data'!$D$3:$D$641,$E969)</f>
        <v>40000</v>
      </c>
      <c r="H969" s="9">
        <f>SUMIFS('Raw Data'!H$3:H$641,'Raw Data'!$B$3:$B$641,$B969,'Raw Data'!$D$3:$D$641,$E969)</f>
        <v>0</v>
      </c>
      <c r="I969" s="9">
        <f>SUMIFS('Raw Data'!I$3:I$641,'Raw Data'!$B$3:$B$641,$B969,'Raw Data'!$D$3:$D$641,$E969)</f>
        <v>0</v>
      </c>
      <c r="J969" s="10">
        <f t="shared" si="60"/>
        <v>0</v>
      </c>
      <c r="K969" s="11">
        <f t="shared" si="61"/>
        <v>40000</v>
      </c>
      <c r="L969" s="10">
        <f t="shared" si="62"/>
        <v>23333.333333333336</v>
      </c>
      <c r="M969" s="11">
        <f t="shared" si="63"/>
        <v>23333.333333333336</v>
      </c>
      <c r="N969" s="43">
        <v>1</v>
      </c>
      <c r="O969" s="12">
        <v>1290</v>
      </c>
      <c r="P969" s="13">
        <v>0</v>
      </c>
      <c r="Q969" s="43">
        <v>0</v>
      </c>
      <c r="R969" s="43">
        <v>0</v>
      </c>
      <c r="S969" s="13">
        <v>804</v>
      </c>
      <c r="T969" s="42">
        <v>322</v>
      </c>
      <c r="U969" s="2">
        <v>300</v>
      </c>
    </row>
    <row r="970" spans="1:22" s="69" customFormat="1" ht="13.35" customHeight="1" x14ac:dyDescent="0.25">
      <c r="A970" s="2">
        <v>2022</v>
      </c>
      <c r="B970" s="44" t="s">
        <v>214</v>
      </c>
      <c r="C970" s="2" t="s">
        <v>1030</v>
      </c>
      <c r="D970" s="44" t="s">
        <v>185</v>
      </c>
      <c r="E970" s="44" t="s">
        <v>70</v>
      </c>
      <c r="F970" s="44" t="s">
        <v>71</v>
      </c>
      <c r="G970" s="9">
        <f>SUMIFS('Raw Data'!G$3:G$641,'Raw Data'!$B$3:$B$641,$B970,'Raw Data'!$D$3:$D$641,$E970)</f>
        <v>32000</v>
      </c>
      <c r="H970" s="9">
        <f>SUMIFS('Raw Data'!H$3:H$641,'Raw Data'!$B$3:$B$641,$B970,'Raw Data'!$D$3:$D$641,$E970)</f>
        <v>0</v>
      </c>
      <c r="I970" s="9">
        <f>SUMIFS('Raw Data'!I$3:I$641,'Raw Data'!$B$3:$B$641,$B970,'Raw Data'!$D$3:$D$641,$E970)</f>
        <v>0</v>
      </c>
      <c r="J970" s="10">
        <f t="shared" si="60"/>
        <v>0</v>
      </c>
      <c r="K970" s="11">
        <f t="shared" si="61"/>
        <v>32000</v>
      </c>
      <c r="L970" s="10">
        <f t="shared" si="62"/>
        <v>18666.666666666664</v>
      </c>
      <c r="M970" s="11">
        <f t="shared" si="63"/>
        <v>18666.666666666664</v>
      </c>
      <c r="N970" s="43">
        <v>1</v>
      </c>
      <c r="O970" s="12">
        <v>1290</v>
      </c>
      <c r="P970" s="13">
        <v>0</v>
      </c>
      <c r="Q970" s="43">
        <v>0</v>
      </c>
      <c r="R970" s="43">
        <v>0</v>
      </c>
      <c r="S970" s="13">
        <v>808</v>
      </c>
      <c r="T970" s="42" t="s">
        <v>70</v>
      </c>
      <c r="U970" s="2">
        <v>300</v>
      </c>
      <c r="V970"/>
    </row>
    <row r="971" spans="1:22" ht="13.15" customHeight="1" x14ac:dyDescent="0.25">
      <c r="A971" s="2">
        <v>2022</v>
      </c>
      <c r="B971" s="44" t="s">
        <v>214</v>
      </c>
      <c r="C971" s="2" t="s">
        <v>1030</v>
      </c>
      <c r="D971" s="44" t="s">
        <v>185</v>
      </c>
      <c r="E971" s="44" t="s">
        <v>78</v>
      </c>
      <c r="F971" s="44" t="s">
        <v>79</v>
      </c>
      <c r="G971" s="9">
        <f>SUMIFS('Raw Data'!G$3:G$641,'Raw Data'!$B$3:$B$641,$B971,'Raw Data'!$D$3:$D$641,$E971)</f>
        <v>96200</v>
      </c>
      <c r="H971" s="9">
        <f>SUMIFS('Raw Data'!H$3:H$641,'Raw Data'!$B$3:$B$641,$B971,'Raw Data'!$D$3:$D$641,$E971)</f>
        <v>4224.75</v>
      </c>
      <c r="I971" s="9">
        <f>SUMIFS('Raw Data'!I$3:I$641,'Raw Data'!$B$3:$B$641,$B971,'Raw Data'!$D$3:$D$641,$E971)</f>
        <v>0</v>
      </c>
      <c r="J971" s="10">
        <f t="shared" si="60"/>
        <v>4224.75</v>
      </c>
      <c r="K971" s="11">
        <f t="shared" si="61"/>
        <v>91975.25</v>
      </c>
      <c r="L971" s="10">
        <f t="shared" si="62"/>
        <v>56116.666666666672</v>
      </c>
      <c r="M971" s="11">
        <f t="shared" si="63"/>
        <v>51891.916666666672</v>
      </c>
      <c r="N971" s="43">
        <v>1</v>
      </c>
      <c r="O971" s="12">
        <v>1290</v>
      </c>
      <c r="P971" s="13">
        <v>0</v>
      </c>
      <c r="Q971" s="43">
        <v>0</v>
      </c>
      <c r="R971" s="43">
        <v>0</v>
      </c>
      <c r="S971" s="13">
        <v>808</v>
      </c>
      <c r="T971" s="42">
        <v>323</v>
      </c>
      <c r="U971" s="2">
        <v>300</v>
      </c>
    </row>
    <row r="972" spans="1:22" ht="13.15" customHeight="1" x14ac:dyDescent="0.25">
      <c r="A972" s="2">
        <v>2022</v>
      </c>
      <c r="B972" s="44" t="s">
        <v>215</v>
      </c>
      <c r="C972" s="44" t="s">
        <v>1030</v>
      </c>
      <c r="D972" s="44" t="s">
        <v>216</v>
      </c>
      <c r="E972" s="44" t="s">
        <v>19</v>
      </c>
      <c r="F972" s="44" t="s">
        <v>20</v>
      </c>
      <c r="G972" s="9">
        <f>SUMIFS('Raw Data'!G$3:G$641,'Raw Data'!$B$3:$B$641,$B972,'Raw Data'!$D$3:$D$641,$E972)</f>
        <v>8055</v>
      </c>
      <c r="H972" s="9">
        <f>SUMIFS('Raw Data'!H$3:H$641,'Raw Data'!$B$3:$B$641,$B972,'Raw Data'!$D$3:$D$641,$E972)</f>
        <v>1606.79</v>
      </c>
      <c r="I972" s="9">
        <f>SUMIFS('Raw Data'!I$3:I$641,'Raw Data'!$B$3:$B$641,$B972,'Raw Data'!$D$3:$D$641,$E972)</f>
        <v>0</v>
      </c>
      <c r="J972" s="10">
        <f t="shared" si="60"/>
        <v>1606.79</v>
      </c>
      <c r="K972" s="11">
        <f t="shared" si="61"/>
        <v>6448.21</v>
      </c>
      <c r="L972" s="10">
        <f t="shared" si="62"/>
        <v>4698.75</v>
      </c>
      <c r="M972" s="11">
        <f t="shared" si="63"/>
        <v>3091.96</v>
      </c>
      <c r="N972" s="43">
        <v>1</v>
      </c>
      <c r="O972" s="12">
        <v>1290</v>
      </c>
      <c r="P972" s="13">
        <v>0</v>
      </c>
      <c r="Q972" s="43">
        <v>12</v>
      </c>
      <c r="R972" s="43">
        <v>0</v>
      </c>
      <c r="S972" s="13">
        <v>0</v>
      </c>
      <c r="T972" s="42" t="s">
        <v>19</v>
      </c>
      <c r="U972" s="2">
        <v>500</v>
      </c>
    </row>
    <row r="973" spans="1:22" ht="13.15" customHeight="1" x14ac:dyDescent="0.25">
      <c r="A973" s="2">
        <v>2022</v>
      </c>
      <c r="B973" s="44" t="s">
        <v>215</v>
      </c>
      <c r="C973" s="44" t="s">
        <v>1030</v>
      </c>
      <c r="D973" s="44" t="s">
        <v>216</v>
      </c>
      <c r="E973" s="44" t="s">
        <v>13</v>
      </c>
      <c r="F973" s="44" t="s">
        <v>14</v>
      </c>
      <c r="G973" s="9">
        <f>SUMIFS('Raw Data'!G$3:G$641,'Raw Data'!$B$3:$B$641,$B973,'Raw Data'!$D$3:$D$641,$E973)</f>
        <v>8735.6299999999992</v>
      </c>
      <c r="H973" s="9">
        <f>SUMIFS('Raw Data'!H$3:H$641,'Raw Data'!$B$3:$B$641,$B973,'Raw Data'!$D$3:$D$641,$E973)</f>
        <v>8546.74</v>
      </c>
      <c r="I973" s="9">
        <f>SUMIFS('Raw Data'!I$3:I$641,'Raw Data'!$B$3:$B$641,$B973,'Raw Data'!$D$3:$D$641,$E973)</f>
        <v>4442.88</v>
      </c>
      <c r="J973" s="10">
        <f t="shared" si="60"/>
        <v>12989.619999999999</v>
      </c>
      <c r="K973" s="11">
        <f t="shared" si="61"/>
        <v>-4253.99</v>
      </c>
      <c r="L973" s="10">
        <f t="shared" si="62"/>
        <v>5095.7841666666664</v>
      </c>
      <c r="M973" s="11">
        <f t="shared" si="63"/>
        <v>-7893.8358333333326</v>
      </c>
      <c r="N973" s="43">
        <v>1</v>
      </c>
      <c r="O973" s="12">
        <v>1290</v>
      </c>
      <c r="P973" s="13">
        <v>0</v>
      </c>
      <c r="Q973" s="43">
        <v>12</v>
      </c>
      <c r="R973" s="43">
        <v>0</v>
      </c>
      <c r="S973" s="13">
        <v>0</v>
      </c>
      <c r="T973" s="42" t="s">
        <v>13</v>
      </c>
      <c r="U973" s="2">
        <v>600</v>
      </c>
    </row>
    <row r="974" spans="1:22" ht="13.15" customHeight="1" x14ac:dyDescent="0.25">
      <c r="A974" s="2">
        <v>2022</v>
      </c>
      <c r="B974" s="44" t="s">
        <v>218</v>
      </c>
      <c r="C974" s="44" t="s">
        <v>1030</v>
      </c>
      <c r="D974" s="44" t="s">
        <v>219</v>
      </c>
      <c r="E974" s="44" t="s">
        <v>19</v>
      </c>
      <c r="F974" s="44" t="s">
        <v>20</v>
      </c>
      <c r="G974" s="9">
        <f>SUMIFS('Raw Data'!G$3:G$641,'Raw Data'!$B$3:$B$641,$B974,'Raw Data'!$D$3:$D$641,$E974)</f>
        <v>5508</v>
      </c>
      <c r="H974" s="9">
        <f>SUMIFS('Raw Data'!H$3:H$641,'Raw Data'!$B$3:$B$641,$B974,'Raw Data'!$D$3:$D$641,$E974)</f>
        <v>103.21</v>
      </c>
      <c r="I974" s="9">
        <f>SUMIFS('Raw Data'!I$3:I$641,'Raw Data'!$B$3:$B$641,$B974,'Raw Data'!$D$3:$D$641,$E974)</f>
        <v>0</v>
      </c>
      <c r="J974" s="10">
        <f t="shared" si="60"/>
        <v>103.21</v>
      </c>
      <c r="K974" s="11">
        <f t="shared" si="61"/>
        <v>5404.79</v>
      </c>
      <c r="L974" s="10">
        <f t="shared" si="62"/>
        <v>3213</v>
      </c>
      <c r="M974" s="11">
        <f t="shared" si="63"/>
        <v>3109.79</v>
      </c>
      <c r="N974" s="43">
        <v>1</v>
      </c>
      <c r="O974" s="12">
        <v>1290</v>
      </c>
      <c r="P974" s="13">
        <v>0</v>
      </c>
      <c r="Q974" s="43">
        <v>22</v>
      </c>
      <c r="R974" s="43">
        <v>0</v>
      </c>
      <c r="S974" s="13">
        <v>0</v>
      </c>
      <c r="T974" s="42" t="s">
        <v>19</v>
      </c>
      <c r="U974" s="2">
        <v>500</v>
      </c>
      <c r="V974"/>
    </row>
    <row r="975" spans="1:22" ht="13.15" customHeight="1" x14ac:dyDescent="0.25">
      <c r="A975" s="2">
        <v>2022</v>
      </c>
      <c r="B975" s="44" t="s">
        <v>218</v>
      </c>
      <c r="C975" s="44" t="s">
        <v>1030</v>
      </c>
      <c r="D975" s="44" t="s">
        <v>219</v>
      </c>
      <c r="E975" s="44" t="s">
        <v>13</v>
      </c>
      <c r="F975" s="44" t="s">
        <v>14</v>
      </c>
      <c r="G975" s="9">
        <f>SUMIFS('Raw Data'!G$3:G$641,'Raw Data'!$B$3:$B$641,$B975,'Raw Data'!$D$3:$D$641,$E975)</f>
        <v>4264.37</v>
      </c>
      <c r="H975" s="9">
        <f>SUMIFS('Raw Data'!H$3:H$641,'Raw Data'!$B$3:$B$641,$B975,'Raw Data'!$D$3:$D$641,$E975)</f>
        <v>20572.37</v>
      </c>
      <c r="I975" s="9">
        <f>SUMIFS('Raw Data'!I$3:I$641,'Raw Data'!$B$3:$B$641,$B975,'Raw Data'!$D$3:$D$641,$E975)</f>
        <v>11563.97</v>
      </c>
      <c r="J975" s="10">
        <f t="shared" si="60"/>
        <v>32136.339999999997</v>
      </c>
      <c r="K975" s="11">
        <f t="shared" si="61"/>
        <v>-27871.969999999998</v>
      </c>
      <c r="L975" s="10">
        <f t="shared" si="62"/>
        <v>2487.5491666666667</v>
      </c>
      <c r="M975" s="11">
        <f t="shared" si="63"/>
        <v>-29648.790833333329</v>
      </c>
      <c r="N975" s="43">
        <v>1</v>
      </c>
      <c r="O975" s="12">
        <v>1290</v>
      </c>
      <c r="P975" s="13">
        <v>0</v>
      </c>
      <c r="Q975" s="43">
        <v>22</v>
      </c>
      <c r="R975" s="43">
        <v>0</v>
      </c>
      <c r="S975" s="13">
        <v>0</v>
      </c>
      <c r="T975" s="42" t="s">
        <v>13</v>
      </c>
      <c r="U975" s="2">
        <v>600</v>
      </c>
    </row>
    <row r="976" spans="1:22" ht="13.15" customHeight="1" x14ac:dyDescent="0.25">
      <c r="A976" s="44" t="s">
        <v>948</v>
      </c>
      <c r="B976" s="44" t="s">
        <v>1032</v>
      </c>
      <c r="C976" s="44" t="s">
        <v>1030</v>
      </c>
      <c r="D976" s="44" t="s">
        <v>1033</v>
      </c>
      <c r="E976" s="44" t="s">
        <v>78</v>
      </c>
      <c r="F976" s="44" t="s">
        <v>79</v>
      </c>
      <c r="G976" s="9">
        <f>SUMIFS('Raw Data'!G$3:G$641,'Raw Data'!$B$3:$B$641,$B976,'Raw Data'!$D$3:$D$641,$E976)</f>
        <v>0</v>
      </c>
      <c r="H976" s="9">
        <f>SUMIFS('Raw Data'!H$3:H$641,'Raw Data'!$B$3:$B$641,$B976,'Raw Data'!$D$3:$D$641,$E976)</f>
        <v>20619.25</v>
      </c>
      <c r="I976" s="9">
        <f>SUMIFS('Raw Data'!I$3:I$641,'Raw Data'!$B$3:$B$641,$B976,'Raw Data'!$D$3:$D$641,$E976)</f>
        <v>0</v>
      </c>
      <c r="J976" s="10">
        <f t="shared" si="60"/>
        <v>20619.25</v>
      </c>
      <c r="K976" s="11">
        <f t="shared" si="61"/>
        <v>-20619.25</v>
      </c>
      <c r="L976" s="10">
        <f t="shared" si="62"/>
        <v>0</v>
      </c>
      <c r="M976" s="11">
        <f t="shared" si="63"/>
        <v>-20619.25</v>
      </c>
      <c r="N976" s="43">
        <v>1</v>
      </c>
      <c r="O976" s="12">
        <v>1290</v>
      </c>
      <c r="P976" s="13">
        <v>989</v>
      </c>
      <c r="Q976" s="43">
        <v>0</v>
      </c>
      <c r="R976" s="43">
        <v>0</v>
      </c>
      <c r="S976" s="13">
        <v>64</v>
      </c>
      <c r="T976" s="42">
        <v>323</v>
      </c>
      <c r="U976" s="2">
        <v>300</v>
      </c>
    </row>
    <row r="977" spans="1:22" ht="13.15" customHeight="1" x14ac:dyDescent="0.25">
      <c r="A977" s="2">
        <v>2022</v>
      </c>
      <c r="B977" s="42" t="s">
        <v>983</v>
      </c>
      <c r="C977" s="44" t="s">
        <v>1030</v>
      </c>
      <c r="D977" s="42" t="s">
        <v>984</v>
      </c>
      <c r="E977" s="42" t="s">
        <v>13</v>
      </c>
      <c r="F977" s="42" t="s">
        <v>14</v>
      </c>
      <c r="G977" s="9">
        <f>SUMIFS('Raw Data'!G$3:G$641,'Raw Data'!$B$3:$B$641,$B977,'Raw Data'!$D$3:$D$641,$E977)</f>
        <v>0</v>
      </c>
      <c r="H977" s="9">
        <f>SUMIFS('Raw Data'!H$3:H$641,'Raw Data'!$B$3:$B$641,$B977,'Raw Data'!$D$3:$D$641,$E977)</f>
        <v>263.52999999999997</v>
      </c>
      <c r="I977" s="9">
        <f>SUMIFS('Raw Data'!I$3:I$641,'Raw Data'!$B$3:$B$641,$B977,'Raw Data'!$D$3:$D$641,$E977)</f>
        <v>0</v>
      </c>
      <c r="J977" s="10">
        <f t="shared" si="60"/>
        <v>263.52999999999997</v>
      </c>
      <c r="K977" s="11">
        <f t="shared" si="61"/>
        <v>-263.52999999999997</v>
      </c>
      <c r="L977" s="10">
        <f t="shared" si="62"/>
        <v>0</v>
      </c>
      <c r="M977" s="11">
        <f t="shared" si="63"/>
        <v>-263.52999999999997</v>
      </c>
      <c r="N977" s="43">
        <v>1</v>
      </c>
      <c r="O977" s="12">
        <v>1290</v>
      </c>
      <c r="P977" s="13">
        <v>994</v>
      </c>
      <c r="Q977" s="43">
        <v>0</v>
      </c>
      <c r="R977" s="43">
        <v>0</v>
      </c>
      <c r="S977" s="13">
        <v>72</v>
      </c>
      <c r="T977" s="42">
        <v>610</v>
      </c>
      <c r="U977" s="2">
        <v>600</v>
      </c>
    </row>
    <row r="978" spans="1:22" ht="13.15" customHeight="1" x14ac:dyDescent="0.25">
      <c r="A978" s="2">
        <v>2022</v>
      </c>
      <c r="B978" s="14" t="s">
        <v>288</v>
      </c>
      <c r="C978" s="2" t="s">
        <v>1030</v>
      </c>
      <c r="D978" s="2" t="s">
        <v>289</v>
      </c>
      <c r="E978" s="2" t="s">
        <v>19</v>
      </c>
      <c r="F978" s="2" t="s">
        <v>752</v>
      </c>
      <c r="G978" s="9">
        <f>SUMIFS('Raw Data'!G$3:G$641,'Raw Data'!$B$3:$B$641,$B978,'Raw Data'!$D$3:$D$641,$E978)</f>
        <v>1733.49</v>
      </c>
      <c r="H978" s="9">
        <f>SUMIFS('Raw Data'!H$3:H$641,'Raw Data'!$B$3:$B$641,$B978,'Raw Data'!$D$3:$D$641,$E978)</f>
        <v>0</v>
      </c>
      <c r="I978" s="9">
        <f>SUMIFS('Raw Data'!I$3:I$641,'Raw Data'!$B$3:$B$641,$B978,'Raw Data'!$D$3:$D$641,$E978)</f>
        <v>0</v>
      </c>
      <c r="J978" s="10">
        <f t="shared" si="60"/>
        <v>0</v>
      </c>
      <c r="K978" s="11">
        <f t="shared" si="61"/>
        <v>1733.49</v>
      </c>
      <c r="L978" s="10">
        <f t="shared" si="62"/>
        <v>1011.2025000000001</v>
      </c>
      <c r="M978" s="11">
        <f t="shared" si="63"/>
        <v>1011.2025000000001</v>
      </c>
      <c r="N978" s="43">
        <v>1</v>
      </c>
      <c r="O978" s="12">
        <v>2130</v>
      </c>
      <c r="P978" s="13">
        <v>0</v>
      </c>
      <c r="Q978" s="43">
        <v>0</v>
      </c>
      <c r="R978" s="43">
        <v>35</v>
      </c>
      <c r="S978" s="13">
        <v>0</v>
      </c>
      <c r="T978" s="42" t="s">
        <v>19</v>
      </c>
      <c r="U978" s="2">
        <v>500</v>
      </c>
      <c r="V978"/>
    </row>
    <row r="979" spans="1:22" customFormat="1" ht="13.35" customHeight="1" x14ac:dyDescent="0.25">
      <c r="A979" s="2">
        <v>2022</v>
      </c>
      <c r="B979" s="44" t="s">
        <v>924</v>
      </c>
      <c r="C979" s="44" t="s">
        <v>1030</v>
      </c>
      <c r="D979" s="44" t="s">
        <v>925</v>
      </c>
      <c r="E979" s="44" t="s">
        <v>19</v>
      </c>
      <c r="F979" s="44" t="s">
        <v>20</v>
      </c>
      <c r="G979" s="9">
        <f>SUMIFS('Raw Data'!G$3:G$641,'Raw Data'!$B$3:$B$641,$B979,'Raw Data'!$D$3:$D$641,$E979)</f>
        <v>0</v>
      </c>
      <c r="H979" s="9">
        <f>SUMIFS('Raw Data'!H$3:H$641,'Raw Data'!$B$3:$B$641,$B979,'Raw Data'!$D$3:$D$641,$E979)</f>
        <v>0</v>
      </c>
      <c r="I979" s="9">
        <f>SUMIFS('Raw Data'!I$3:I$641,'Raw Data'!$B$3:$B$641,$B979,'Raw Data'!$D$3:$D$641,$E979)</f>
        <v>0</v>
      </c>
      <c r="J979" s="10">
        <f t="shared" si="60"/>
        <v>0</v>
      </c>
      <c r="K979" s="11">
        <f t="shared" si="61"/>
        <v>0</v>
      </c>
      <c r="L979" s="10">
        <f t="shared" si="62"/>
        <v>0</v>
      </c>
      <c r="M979" s="11">
        <f t="shared" si="63"/>
        <v>0</v>
      </c>
      <c r="N979" s="43">
        <v>1</v>
      </c>
      <c r="O979" s="12">
        <v>2142</v>
      </c>
      <c r="P979" s="13">
        <v>0</v>
      </c>
      <c r="Q979" s="43">
        <v>0</v>
      </c>
      <c r="R979" s="43">
        <v>55</v>
      </c>
      <c r="S979" s="13">
        <v>0</v>
      </c>
      <c r="T979" s="42">
        <v>580</v>
      </c>
      <c r="U979" s="2">
        <v>500</v>
      </c>
    </row>
    <row r="980" spans="1:22" ht="13.15" customHeight="1" x14ac:dyDescent="0.25">
      <c r="A980" s="2">
        <v>2022</v>
      </c>
      <c r="B980" s="44" t="s">
        <v>839</v>
      </c>
      <c r="C980" s="44" t="s">
        <v>1030</v>
      </c>
      <c r="D980" s="44" t="s">
        <v>840</v>
      </c>
      <c r="E980" s="44" t="s">
        <v>19</v>
      </c>
      <c r="F980" s="44" t="s">
        <v>20</v>
      </c>
      <c r="G980" s="9">
        <f>SUMIFS('Raw Data'!G$3:G$641,'Raw Data'!$B$3:$B$641,$B980,'Raw Data'!$D$3:$D$641,$E980)</f>
        <v>0</v>
      </c>
      <c r="H980" s="9">
        <f>SUMIFS('Raw Data'!H$3:H$641,'Raw Data'!$B$3:$B$641,$B980,'Raw Data'!$D$3:$D$641,$E980)</f>
        <v>235.54</v>
      </c>
      <c r="I980" s="9">
        <f>SUMIFS('Raw Data'!I$3:I$641,'Raw Data'!$B$3:$B$641,$B980,'Raw Data'!$D$3:$D$641,$E980)</f>
        <v>0</v>
      </c>
      <c r="J980" s="10">
        <f t="shared" si="60"/>
        <v>235.54</v>
      </c>
      <c r="K980" s="11">
        <f t="shared" si="61"/>
        <v>-235.54</v>
      </c>
      <c r="L980" s="10">
        <f t="shared" si="62"/>
        <v>0</v>
      </c>
      <c r="M980" s="11">
        <f t="shared" si="63"/>
        <v>-235.54</v>
      </c>
      <c r="N980" s="43">
        <v>1</v>
      </c>
      <c r="O980" s="12">
        <v>2142</v>
      </c>
      <c r="P980" s="13">
        <v>0</v>
      </c>
      <c r="Q980" s="43">
        <v>12</v>
      </c>
      <c r="R980" s="43">
        <v>55</v>
      </c>
      <c r="S980" s="13">
        <v>0</v>
      </c>
      <c r="T980" s="42" t="s">
        <v>19</v>
      </c>
      <c r="U980" s="2">
        <v>500</v>
      </c>
    </row>
    <row r="981" spans="1:22" ht="13.15" customHeight="1" x14ac:dyDescent="0.25">
      <c r="A981" s="2">
        <v>2022</v>
      </c>
      <c r="B981" s="44" t="s">
        <v>995</v>
      </c>
      <c r="C981" s="44" t="s">
        <v>1030</v>
      </c>
      <c r="D981" s="44" t="s">
        <v>996</v>
      </c>
      <c r="E981" s="44" t="s">
        <v>19</v>
      </c>
      <c r="F981" s="44" t="s">
        <v>20</v>
      </c>
      <c r="G981" s="9">
        <f>SUMIFS('Raw Data'!G$3:G$641,'Raw Data'!$B$3:$B$641,$B981,'Raw Data'!$D$3:$D$641,$E981)</f>
        <v>0</v>
      </c>
      <c r="H981" s="9">
        <f>SUMIFS('Raw Data'!H$3:H$641,'Raw Data'!$B$3:$B$641,$B981,'Raw Data'!$D$3:$D$641,$E981)</f>
        <v>0</v>
      </c>
      <c r="I981" s="9">
        <f>SUMIFS('Raw Data'!I$3:I$641,'Raw Data'!$B$3:$B$641,$B981,'Raw Data'!$D$3:$D$641,$E981)</f>
        <v>0</v>
      </c>
      <c r="J981" s="10">
        <f t="shared" si="60"/>
        <v>0</v>
      </c>
      <c r="K981" s="11">
        <f t="shared" si="61"/>
        <v>0</v>
      </c>
      <c r="L981" s="10">
        <f t="shared" si="62"/>
        <v>0</v>
      </c>
      <c r="M981" s="11">
        <f t="shared" si="63"/>
        <v>0</v>
      </c>
      <c r="N981" s="46">
        <v>1</v>
      </c>
      <c r="O981" s="2">
        <v>2142</v>
      </c>
      <c r="P981" s="47">
        <v>0</v>
      </c>
      <c r="Q981" s="46">
        <v>22</v>
      </c>
      <c r="R981" s="46">
        <v>55</v>
      </c>
      <c r="S981" s="47">
        <v>0</v>
      </c>
      <c r="T981" s="44" t="s">
        <v>19</v>
      </c>
      <c r="U981" s="44">
        <v>500</v>
      </c>
      <c r="V981"/>
    </row>
    <row r="982" spans="1:22" customFormat="1" ht="13.35" customHeight="1" x14ac:dyDescent="0.25">
      <c r="A982" s="2">
        <v>2022</v>
      </c>
      <c r="B982" s="44" t="s">
        <v>295</v>
      </c>
      <c r="C982" s="2" t="s">
        <v>1030</v>
      </c>
      <c r="D982" s="44" t="s">
        <v>294</v>
      </c>
      <c r="E982" s="44" t="s">
        <v>169</v>
      </c>
      <c r="F982" s="44" t="s">
        <v>170</v>
      </c>
      <c r="G982" s="9">
        <f>SUMIFS('Raw Data'!G$3:G$641,'Raw Data'!$B$3:$B$641,$B982,'Raw Data'!$D$3:$D$641,$E982)</f>
        <v>0</v>
      </c>
      <c r="H982" s="9">
        <f>SUMIFS('Raw Data'!H$3:H$641,'Raw Data'!$B$3:$B$641,$B982,'Raw Data'!$D$3:$D$641,$E982)</f>
        <v>559.29999999999995</v>
      </c>
      <c r="I982" s="9">
        <f>SUMIFS('Raw Data'!I$3:I$641,'Raw Data'!$B$3:$B$641,$B982,'Raw Data'!$D$3:$D$641,$E982)</f>
        <v>0</v>
      </c>
      <c r="J982" s="10">
        <f t="shared" si="60"/>
        <v>559.29999999999995</v>
      </c>
      <c r="K982" s="11">
        <f t="shared" si="61"/>
        <v>-559.29999999999995</v>
      </c>
      <c r="L982" s="10">
        <f t="shared" si="62"/>
        <v>0</v>
      </c>
      <c r="M982" s="11">
        <f t="shared" si="63"/>
        <v>-559.29999999999995</v>
      </c>
      <c r="N982" s="43">
        <v>1</v>
      </c>
      <c r="O982" s="12">
        <v>2143</v>
      </c>
      <c r="P982" s="13">
        <v>0</v>
      </c>
      <c r="Q982" s="43">
        <v>12</v>
      </c>
      <c r="R982" s="43">
        <v>55</v>
      </c>
      <c r="S982" s="13">
        <v>0</v>
      </c>
      <c r="T982" s="42">
        <v>530</v>
      </c>
      <c r="U982" s="2">
        <v>500</v>
      </c>
      <c r="V982" s="6"/>
    </row>
    <row r="983" spans="1:22" ht="13.15" customHeight="1" x14ac:dyDescent="0.25">
      <c r="A983" s="2">
        <v>2022</v>
      </c>
      <c r="B983" s="44" t="s">
        <v>295</v>
      </c>
      <c r="C983" s="44" t="s">
        <v>1030</v>
      </c>
      <c r="D983" s="44" t="s">
        <v>294</v>
      </c>
      <c r="E983" s="44" t="s">
        <v>19</v>
      </c>
      <c r="F983" s="44" t="s">
        <v>20</v>
      </c>
      <c r="G983" s="9">
        <f>SUMIFS('Raw Data'!G$3:G$641,'Raw Data'!$B$3:$B$641,$B983,'Raw Data'!$D$3:$D$641,$E983)</f>
        <v>0</v>
      </c>
      <c r="H983" s="9">
        <f>SUMIFS('Raw Data'!H$3:H$641,'Raw Data'!$B$3:$B$641,$B983,'Raw Data'!$D$3:$D$641,$E983)</f>
        <v>1029.79</v>
      </c>
      <c r="I983" s="9">
        <f>SUMIFS('Raw Data'!I$3:I$641,'Raw Data'!$B$3:$B$641,$B983,'Raw Data'!$D$3:$D$641,$E983)</f>
        <v>0</v>
      </c>
      <c r="J983" s="10">
        <f t="shared" si="60"/>
        <v>1029.79</v>
      </c>
      <c r="K983" s="11">
        <f t="shared" si="61"/>
        <v>-1029.79</v>
      </c>
      <c r="L983" s="10">
        <f t="shared" si="62"/>
        <v>0</v>
      </c>
      <c r="M983" s="11">
        <f t="shared" si="63"/>
        <v>-1029.79</v>
      </c>
      <c r="N983" s="43">
        <v>1</v>
      </c>
      <c r="O983" s="12">
        <v>2143</v>
      </c>
      <c r="P983" s="13">
        <v>0</v>
      </c>
      <c r="Q983" s="43">
        <v>12</v>
      </c>
      <c r="R983" s="43">
        <v>55</v>
      </c>
      <c r="S983" s="13">
        <v>0</v>
      </c>
      <c r="T983" s="42" t="s">
        <v>19</v>
      </c>
      <c r="U983" s="2">
        <v>500</v>
      </c>
    </row>
    <row r="984" spans="1:22" ht="13.15" customHeight="1" x14ac:dyDescent="0.25">
      <c r="A984" s="2">
        <v>2022</v>
      </c>
      <c r="B984" s="44" t="s">
        <v>806</v>
      </c>
      <c r="C984" s="44" t="s">
        <v>1030</v>
      </c>
      <c r="D984" s="44" t="s">
        <v>807</v>
      </c>
      <c r="E984" s="44" t="s">
        <v>19</v>
      </c>
      <c r="F984" s="44" t="s">
        <v>20</v>
      </c>
      <c r="G984" s="9">
        <f>SUMIFS('Raw Data'!G$3:G$641,'Raw Data'!$B$3:$B$641,$B984,'Raw Data'!$D$3:$D$641,$E984)</f>
        <v>0</v>
      </c>
      <c r="H984" s="9">
        <f>SUMIFS('Raw Data'!H$3:H$641,'Raw Data'!$B$3:$B$641,$B984,'Raw Data'!$D$3:$D$641,$E984)</f>
        <v>0</v>
      </c>
      <c r="I984" s="9">
        <f>SUMIFS('Raw Data'!I$3:I$641,'Raw Data'!$B$3:$B$641,$B984,'Raw Data'!$D$3:$D$641,$E984)</f>
        <v>0</v>
      </c>
      <c r="J984" s="10">
        <f t="shared" si="60"/>
        <v>0</v>
      </c>
      <c r="K984" s="11">
        <f t="shared" si="61"/>
        <v>0</v>
      </c>
      <c r="L984" s="10">
        <f t="shared" si="62"/>
        <v>0</v>
      </c>
      <c r="M984" s="11">
        <f t="shared" si="63"/>
        <v>0</v>
      </c>
      <c r="N984" s="46">
        <v>1</v>
      </c>
      <c r="O984" s="2">
        <v>2152</v>
      </c>
      <c r="P984" s="47">
        <v>0</v>
      </c>
      <c r="Q984" s="46">
        <v>0</v>
      </c>
      <c r="R984" s="46">
        <v>55</v>
      </c>
      <c r="S984" s="47">
        <v>0</v>
      </c>
      <c r="T984" s="42">
        <v>580</v>
      </c>
      <c r="U984" s="2">
        <v>500</v>
      </c>
    </row>
    <row r="985" spans="1:22" ht="13.15" customHeight="1" x14ac:dyDescent="0.25">
      <c r="A985" s="2">
        <v>2022</v>
      </c>
      <c r="B985" s="44" t="s">
        <v>861</v>
      </c>
      <c r="C985" s="44" t="s">
        <v>1030</v>
      </c>
      <c r="D985" s="44" t="s">
        <v>862</v>
      </c>
      <c r="E985" s="44" t="s">
        <v>19</v>
      </c>
      <c r="F985" s="44" t="s">
        <v>20</v>
      </c>
      <c r="G985" s="9">
        <f>SUMIFS('Raw Data'!G$3:G$641,'Raw Data'!$B$3:$B$641,$B985,'Raw Data'!$D$3:$D$641,$E985)</f>
        <v>0</v>
      </c>
      <c r="H985" s="9">
        <f>SUMIFS('Raw Data'!H$3:H$641,'Raw Data'!$B$3:$B$641,$B985,'Raw Data'!$D$3:$D$641,$E985)</f>
        <v>37.58</v>
      </c>
      <c r="I985" s="9">
        <f>SUMIFS('Raw Data'!I$3:I$641,'Raw Data'!$B$3:$B$641,$B985,'Raw Data'!$D$3:$D$641,$E985)</f>
        <v>0</v>
      </c>
      <c r="J985" s="10">
        <f t="shared" si="60"/>
        <v>37.58</v>
      </c>
      <c r="K985" s="11">
        <f t="shared" si="61"/>
        <v>-37.58</v>
      </c>
      <c r="L985" s="10">
        <f t="shared" si="62"/>
        <v>0</v>
      </c>
      <c r="M985" s="11">
        <f t="shared" si="63"/>
        <v>-37.58</v>
      </c>
      <c r="N985" s="43">
        <v>1</v>
      </c>
      <c r="O985" s="12">
        <v>2152</v>
      </c>
      <c r="P985" s="13">
        <v>0</v>
      </c>
      <c r="Q985" s="43">
        <v>12</v>
      </c>
      <c r="R985" s="43">
        <v>55</v>
      </c>
      <c r="S985" s="13">
        <v>0</v>
      </c>
      <c r="T985" s="42" t="s">
        <v>19</v>
      </c>
      <c r="U985" s="2">
        <v>500</v>
      </c>
    </row>
    <row r="986" spans="1:22" ht="13.15" customHeight="1" x14ac:dyDescent="0.25">
      <c r="A986" s="2">
        <v>2022</v>
      </c>
      <c r="B986" s="44" t="s">
        <v>997</v>
      </c>
      <c r="C986" s="44" t="s">
        <v>1030</v>
      </c>
      <c r="D986" s="44" t="s">
        <v>998</v>
      </c>
      <c r="E986" s="44" t="s">
        <v>19</v>
      </c>
      <c r="F986" s="44" t="s">
        <v>20</v>
      </c>
      <c r="G986" s="9">
        <f>SUMIFS('Raw Data'!G$3:G$641,'Raw Data'!$B$3:$B$641,$B986,'Raw Data'!$D$3:$D$641,$E986)</f>
        <v>0</v>
      </c>
      <c r="H986" s="9">
        <f>SUMIFS('Raw Data'!H$3:H$641,'Raw Data'!$B$3:$B$641,$B986,'Raw Data'!$D$3:$D$641,$E986)</f>
        <v>527.97</v>
      </c>
      <c r="I986" s="9">
        <f>SUMIFS('Raw Data'!I$3:I$641,'Raw Data'!$B$3:$B$641,$B986,'Raw Data'!$D$3:$D$641,$E986)</f>
        <v>0</v>
      </c>
      <c r="J986" s="10">
        <f t="shared" si="60"/>
        <v>527.97</v>
      </c>
      <c r="K986" s="11">
        <f t="shared" si="61"/>
        <v>-527.97</v>
      </c>
      <c r="L986" s="10">
        <f t="shared" si="62"/>
        <v>0</v>
      </c>
      <c r="M986" s="11">
        <f t="shared" si="63"/>
        <v>-527.97</v>
      </c>
      <c r="N986" s="46">
        <v>1</v>
      </c>
      <c r="O986" s="2">
        <v>2152</v>
      </c>
      <c r="P986" s="47">
        <v>0</v>
      </c>
      <c r="Q986" s="46">
        <v>22</v>
      </c>
      <c r="R986" s="46">
        <v>55</v>
      </c>
      <c r="S986" s="47">
        <v>0</v>
      </c>
      <c r="T986" s="44" t="s">
        <v>19</v>
      </c>
      <c r="U986" s="44">
        <v>500</v>
      </c>
    </row>
    <row r="987" spans="1:22" ht="13.15" customHeight="1" x14ac:dyDescent="0.25">
      <c r="A987" s="2">
        <v>2022</v>
      </c>
      <c r="B987" s="14" t="s">
        <v>296</v>
      </c>
      <c r="C987" s="2" t="s">
        <v>1030</v>
      </c>
      <c r="D987" s="2" t="s">
        <v>297</v>
      </c>
      <c r="E987" s="2" t="s">
        <v>78</v>
      </c>
      <c r="F987" s="2" t="s">
        <v>79</v>
      </c>
      <c r="G987" s="9">
        <f>SUMIFS('Raw Data'!G$3:G$641,'Raw Data'!$B$3:$B$641,$B987,'Raw Data'!$D$3:$D$641,$E987)</f>
        <v>0</v>
      </c>
      <c r="H987" s="9">
        <f>SUMIFS('Raw Data'!H$3:H$641,'Raw Data'!$B$3:$B$641,$B987,'Raw Data'!$D$3:$D$641,$E987)</f>
        <v>0</v>
      </c>
      <c r="I987" s="9">
        <f>SUMIFS('Raw Data'!I$3:I$641,'Raw Data'!$B$3:$B$641,$B987,'Raw Data'!$D$3:$D$641,$E987)</f>
        <v>0</v>
      </c>
      <c r="J987" s="10">
        <f t="shared" si="60"/>
        <v>0</v>
      </c>
      <c r="K987" s="11">
        <f t="shared" si="61"/>
        <v>0</v>
      </c>
      <c r="L987" s="10">
        <f t="shared" si="62"/>
        <v>0</v>
      </c>
      <c r="M987" s="11">
        <f t="shared" si="63"/>
        <v>0</v>
      </c>
      <c r="N987" s="43">
        <v>1</v>
      </c>
      <c r="O987" s="12">
        <v>2160</v>
      </c>
      <c r="P987" s="13">
        <v>0</v>
      </c>
      <c r="Q987" s="43">
        <v>0</v>
      </c>
      <c r="R987" s="43">
        <v>0</v>
      </c>
      <c r="S987" s="13">
        <v>0</v>
      </c>
      <c r="T987" s="42" t="s">
        <v>78</v>
      </c>
      <c r="U987" s="2">
        <v>300</v>
      </c>
      <c r="V987"/>
    </row>
    <row r="988" spans="1:22" ht="13.15" customHeight="1" x14ac:dyDescent="0.25">
      <c r="A988" s="2">
        <v>2022</v>
      </c>
      <c r="B988" s="14" t="s">
        <v>298</v>
      </c>
      <c r="C988" s="2" t="s">
        <v>1030</v>
      </c>
      <c r="D988" s="2" t="s">
        <v>299</v>
      </c>
      <c r="E988" s="2" t="s">
        <v>19</v>
      </c>
      <c r="F988" s="2" t="s">
        <v>752</v>
      </c>
      <c r="G988" s="9">
        <f>SUMIFS('Raw Data'!G$3:G$641,'Raw Data'!$B$3:$B$641,$B988,'Raw Data'!$D$3:$D$641,$E988)</f>
        <v>0</v>
      </c>
      <c r="H988" s="9">
        <f>SUMIFS('Raw Data'!H$3:H$641,'Raw Data'!$B$3:$B$641,$B988,'Raw Data'!$D$3:$D$641,$E988)</f>
        <v>0</v>
      </c>
      <c r="I988" s="9">
        <f>SUMIFS('Raw Data'!I$3:I$641,'Raw Data'!$B$3:$B$641,$B988,'Raw Data'!$D$3:$D$641,$E988)</f>
        <v>0</v>
      </c>
      <c r="J988" s="10">
        <f t="shared" si="60"/>
        <v>0</v>
      </c>
      <c r="K988" s="11">
        <f t="shared" si="61"/>
        <v>0</v>
      </c>
      <c r="L988" s="10">
        <f t="shared" si="62"/>
        <v>0</v>
      </c>
      <c r="M988" s="11">
        <f t="shared" si="63"/>
        <v>0</v>
      </c>
      <c r="N988" s="43">
        <v>1</v>
      </c>
      <c r="O988" s="12">
        <v>2160</v>
      </c>
      <c r="P988" s="13">
        <v>0</v>
      </c>
      <c r="Q988" s="43">
        <v>0</v>
      </c>
      <c r="R988" s="43">
        <v>0</v>
      </c>
      <c r="S988" s="13">
        <v>52</v>
      </c>
      <c r="T988" s="42" t="s">
        <v>19</v>
      </c>
      <c r="U988" s="2">
        <v>500</v>
      </c>
    </row>
    <row r="989" spans="1:22" ht="13.15" customHeight="1" x14ac:dyDescent="0.25">
      <c r="A989" s="2">
        <v>2022</v>
      </c>
      <c r="B989" s="14" t="s">
        <v>300</v>
      </c>
      <c r="C989" s="2" t="s">
        <v>1030</v>
      </c>
      <c r="D989" s="2" t="s">
        <v>301</v>
      </c>
      <c r="E989" s="2" t="s">
        <v>19</v>
      </c>
      <c r="F989" s="2" t="s">
        <v>752</v>
      </c>
      <c r="G989" s="9">
        <f>SUMIFS('Raw Data'!G$3:G$641,'Raw Data'!$B$3:$B$641,$B989,'Raw Data'!$D$3:$D$641,$E989)</f>
        <v>0</v>
      </c>
      <c r="H989" s="9">
        <f>SUMIFS('Raw Data'!H$3:H$641,'Raw Data'!$B$3:$B$641,$B989,'Raw Data'!$D$3:$D$641,$E989)</f>
        <v>0</v>
      </c>
      <c r="I989" s="9">
        <f>SUMIFS('Raw Data'!I$3:I$641,'Raw Data'!$B$3:$B$641,$B989,'Raw Data'!$D$3:$D$641,$E989)</f>
        <v>0</v>
      </c>
      <c r="J989" s="10">
        <f t="shared" si="60"/>
        <v>0</v>
      </c>
      <c r="K989" s="11">
        <f t="shared" si="61"/>
        <v>0</v>
      </c>
      <c r="L989" s="10">
        <f t="shared" si="62"/>
        <v>0</v>
      </c>
      <c r="M989" s="11">
        <f t="shared" si="63"/>
        <v>0</v>
      </c>
      <c r="N989" s="43">
        <v>1</v>
      </c>
      <c r="O989" s="12">
        <v>2160</v>
      </c>
      <c r="P989" s="13">
        <v>0</v>
      </c>
      <c r="Q989" s="43">
        <v>0</v>
      </c>
      <c r="R989" s="43">
        <v>35</v>
      </c>
      <c r="S989" s="13">
        <v>0</v>
      </c>
      <c r="T989" s="42" t="s">
        <v>19</v>
      </c>
      <c r="U989" s="2">
        <v>500</v>
      </c>
    </row>
    <row r="990" spans="1:22" ht="13.15" customHeight="1" x14ac:dyDescent="0.25">
      <c r="A990" s="2">
        <v>2022</v>
      </c>
      <c r="B990" s="44" t="s">
        <v>875</v>
      </c>
      <c r="C990" s="2" t="s">
        <v>1030</v>
      </c>
      <c r="D990" s="44" t="s">
        <v>876</v>
      </c>
      <c r="E990" s="44" t="s">
        <v>169</v>
      </c>
      <c r="F990" s="44" t="s">
        <v>170</v>
      </c>
      <c r="G990" s="9">
        <f>SUMIFS('Raw Data'!G$3:G$641,'Raw Data'!$B$3:$B$641,$B990,'Raw Data'!$D$3:$D$641,$E990)</f>
        <v>0</v>
      </c>
      <c r="H990" s="9">
        <f>SUMIFS('Raw Data'!H$3:H$641,'Raw Data'!$B$3:$B$641,$B990,'Raw Data'!$D$3:$D$641,$E990)</f>
        <v>864.09</v>
      </c>
      <c r="I990" s="9">
        <f>SUMIFS('Raw Data'!I$3:I$641,'Raw Data'!$B$3:$B$641,$B990,'Raw Data'!$D$3:$D$641,$E990)</f>
        <v>0</v>
      </c>
      <c r="J990" s="10">
        <f t="shared" si="60"/>
        <v>864.09</v>
      </c>
      <c r="K990" s="11">
        <f t="shared" si="61"/>
        <v>-864.09</v>
      </c>
      <c r="L990" s="10">
        <f t="shared" si="62"/>
        <v>0</v>
      </c>
      <c r="M990" s="11">
        <f t="shared" si="63"/>
        <v>-864.09</v>
      </c>
      <c r="N990" s="43">
        <v>1</v>
      </c>
      <c r="O990" s="12">
        <v>2160</v>
      </c>
      <c r="P990" s="13">
        <v>0</v>
      </c>
      <c r="Q990" s="43">
        <v>12</v>
      </c>
      <c r="R990" s="43">
        <v>55</v>
      </c>
      <c r="S990" s="13">
        <v>0</v>
      </c>
      <c r="T990" s="42">
        <v>530</v>
      </c>
      <c r="U990" s="2">
        <v>500</v>
      </c>
    </row>
    <row r="991" spans="1:22" ht="13.15" customHeight="1" x14ac:dyDescent="0.25">
      <c r="A991" s="2">
        <v>2022</v>
      </c>
      <c r="B991" s="44" t="s">
        <v>875</v>
      </c>
      <c r="C991" s="44" t="s">
        <v>1030</v>
      </c>
      <c r="D991" s="44" t="s">
        <v>876</v>
      </c>
      <c r="E991" s="44" t="s">
        <v>19</v>
      </c>
      <c r="F991" s="44" t="s">
        <v>20</v>
      </c>
      <c r="G991" s="9">
        <f>SUMIFS('Raw Data'!G$3:G$641,'Raw Data'!$B$3:$B$641,$B991,'Raw Data'!$D$3:$D$641,$E991)</f>
        <v>0</v>
      </c>
      <c r="H991" s="9">
        <f>SUMIFS('Raw Data'!H$3:H$641,'Raw Data'!$B$3:$B$641,$B991,'Raw Data'!$D$3:$D$641,$E991)</f>
        <v>25.98</v>
      </c>
      <c r="I991" s="9">
        <f>SUMIFS('Raw Data'!I$3:I$641,'Raw Data'!$B$3:$B$641,$B991,'Raw Data'!$D$3:$D$641,$E991)</f>
        <v>0</v>
      </c>
      <c r="J991" s="10">
        <f t="shared" si="60"/>
        <v>25.98</v>
      </c>
      <c r="K991" s="11">
        <f t="shared" si="61"/>
        <v>-25.98</v>
      </c>
      <c r="L991" s="10">
        <f t="shared" si="62"/>
        <v>0</v>
      </c>
      <c r="M991" s="11">
        <f t="shared" si="63"/>
        <v>-25.98</v>
      </c>
      <c r="N991" s="46">
        <v>1</v>
      </c>
      <c r="O991" s="2">
        <v>2160</v>
      </c>
      <c r="P991" s="47">
        <v>0</v>
      </c>
      <c r="Q991" s="46">
        <v>12</v>
      </c>
      <c r="R991" s="46">
        <v>55</v>
      </c>
      <c r="S991" s="47">
        <v>0</v>
      </c>
      <c r="T991" s="42">
        <v>580</v>
      </c>
      <c r="U991" s="2">
        <v>500</v>
      </c>
      <c r="V991" s="15"/>
    </row>
    <row r="992" spans="1:22" customFormat="1" ht="13.35" customHeight="1" x14ac:dyDescent="0.25">
      <c r="A992" s="2">
        <v>2022</v>
      </c>
      <c r="B992" s="44" t="s">
        <v>841</v>
      </c>
      <c r="C992" s="44" t="s">
        <v>1030</v>
      </c>
      <c r="D992" s="44" t="s">
        <v>842</v>
      </c>
      <c r="E992" s="44" t="s">
        <v>19</v>
      </c>
      <c r="F992" s="44" t="s">
        <v>20</v>
      </c>
      <c r="G992" s="9">
        <f>SUMIFS('Raw Data'!G$3:G$641,'Raw Data'!$B$3:$B$641,$B992,'Raw Data'!$D$3:$D$641,$E992)</f>
        <v>0</v>
      </c>
      <c r="H992" s="9">
        <f>SUMIFS('Raw Data'!H$3:H$641,'Raw Data'!$B$3:$B$641,$B992,'Raw Data'!$D$3:$D$641,$E992)</f>
        <v>0</v>
      </c>
      <c r="I992" s="9">
        <f>SUMIFS('Raw Data'!I$3:I$641,'Raw Data'!$B$3:$B$641,$B992,'Raw Data'!$D$3:$D$641,$E992)</f>
        <v>0</v>
      </c>
      <c r="J992" s="10">
        <f t="shared" si="60"/>
        <v>0</v>
      </c>
      <c r="K992" s="11">
        <f t="shared" si="61"/>
        <v>0</v>
      </c>
      <c r="L992" s="10">
        <f t="shared" si="62"/>
        <v>0</v>
      </c>
      <c r="M992" s="11">
        <f t="shared" si="63"/>
        <v>0</v>
      </c>
      <c r="N992" s="43">
        <v>1</v>
      </c>
      <c r="O992" s="12">
        <v>2160</v>
      </c>
      <c r="P992" s="13">
        <v>0</v>
      </c>
      <c r="Q992" s="43">
        <v>12</v>
      </c>
      <c r="R992" s="43">
        <v>55</v>
      </c>
      <c r="S992" s="13">
        <v>173</v>
      </c>
      <c r="T992" s="42" t="s">
        <v>19</v>
      </c>
      <c r="U992" s="2">
        <v>500</v>
      </c>
    </row>
    <row r="993" spans="1:25" ht="13.15" customHeight="1" x14ac:dyDescent="0.25">
      <c r="A993" s="2">
        <v>2022</v>
      </c>
      <c r="B993" s="44" t="s">
        <v>877</v>
      </c>
      <c r="C993" s="2" t="s">
        <v>1030</v>
      </c>
      <c r="D993" s="44" t="s">
        <v>878</v>
      </c>
      <c r="E993" s="44" t="s">
        <v>19</v>
      </c>
      <c r="F993" s="44" t="s">
        <v>20</v>
      </c>
      <c r="G993" s="9">
        <f>SUMIFS('Raw Data'!G$3:G$641,'Raw Data'!$B$3:$B$641,$B993,'Raw Data'!$D$3:$D$641,$E993)</f>
        <v>0</v>
      </c>
      <c r="H993" s="9">
        <f>SUMIFS('Raw Data'!H$3:H$641,'Raw Data'!$B$3:$B$641,$B993,'Raw Data'!$D$3:$D$641,$E993)</f>
        <v>542.19000000000005</v>
      </c>
      <c r="I993" s="9">
        <f>SUMIFS('Raw Data'!I$3:I$641,'Raw Data'!$B$3:$B$641,$B993,'Raw Data'!$D$3:$D$641,$E993)</f>
        <v>0</v>
      </c>
      <c r="J993" s="10">
        <f t="shared" si="60"/>
        <v>542.19000000000005</v>
      </c>
      <c r="K993" s="11">
        <f t="shared" si="61"/>
        <v>-542.19000000000005</v>
      </c>
      <c r="L993" s="10">
        <f t="shared" si="62"/>
        <v>0</v>
      </c>
      <c r="M993" s="11">
        <f t="shared" si="63"/>
        <v>-542.19000000000005</v>
      </c>
      <c r="N993" s="46">
        <v>1</v>
      </c>
      <c r="O993" s="2">
        <v>2160</v>
      </c>
      <c r="P993" s="47">
        <v>0</v>
      </c>
      <c r="Q993" s="46">
        <v>22</v>
      </c>
      <c r="R993" s="46">
        <v>55</v>
      </c>
      <c r="S993" s="47">
        <v>0</v>
      </c>
      <c r="T993" s="42">
        <v>580</v>
      </c>
      <c r="U993" s="2">
        <v>500</v>
      </c>
    </row>
    <row r="994" spans="1:25" ht="13.15" customHeight="1" x14ac:dyDescent="0.25">
      <c r="A994" s="2">
        <v>2022</v>
      </c>
      <c r="B994" s="14" t="s">
        <v>302</v>
      </c>
      <c r="C994" s="2" t="s">
        <v>1030</v>
      </c>
      <c r="D994" s="2" t="s">
        <v>303</v>
      </c>
      <c r="E994" s="2" t="s">
        <v>27</v>
      </c>
      <c r="F994" s="2" t="s">
        <v>28</v>
      </c>
      <c r="G994" s="9">
        <f>SUMIFS('Raw Data'!G$3:G$641,'Raw Data'!$B$3:$B$641,$B994,'Raw Data'!$D$3:$D$641,$E994)</f>
        <v>0</v>
      </c>
      <c r="H994" s="9">
        <f>SUMIFS('Raw Data'!H$3:H$641,'Raw Data'!$B$3:$B$641,$B994,'Raw Data'!$D$3:$D$641,$E994)</f>
        <v>0</v>
      </c>
      <c r="I994" s="9">
        <f>SUMIFS('Raw Data'!I$3:I$641,'Raw Data'!$B$3:$B$641,$B994,'Raw Data'!$D$3:$D$641,$E994)</f>
        <v>0</v>
      </c>
      <c r="J994" s="10">
        <f t="shared" si="60"/>
        <v>0</v>
      </c>
      <c r="K994" s="11">
        <f t="shared" si="61"/>
        <v>0</v>
      </c>
      <c r="L994" s="10">
        <f t="shared" si="62"/>
        <v>0</v>
      </c>
      <c r="M994" s="11">
        <f t="shared" si="63"/>
        <v>0</v>
      </c>
      <c r="N994" s="43">
        <v>1</v>
      </c>
      <c r="O994" s="12">
        <v>2170</v>
      </c>
      <c r="P994" s="13">
        <v>0</v>
      </c>
      <c r="Q994" s="43">
        <v>0</v>
      </c>
      <c r="R994" s="43">
        <v>35</v>
      </c>
      <c r="S994" s="13">
        <v>0</v>
      </c>
      <c r="T994" s="42" t="s">
        <v>27</v>
      </c>
      <c r="U994" s="2">
        <v>300</v>
      </c>
      <c r="V994"/>
    </row>
    <row r="995" spans="1:25" ht="13.15" customHeight="1" x14ac:dyDescent="0.25">
      <c r="A995" s="2">
        <v>2022</v>
      </c>
      <c r="B995" s="44" t="s">
        <v>332</v>
      </c>
      <c r="C995" s="44" t="s">
        <v>1030</v>
      </c>
      <c r="D995" s="44" t="s">
        <v>333</v>
      </c>
      <c r="E995" s="44" t="s">
        <v>19</v>
      </c>
      <c r="F995" s="44" t="s">
        <v>20</v>
      </c>
      <c r="G995" s="9">
        <f>SUMIFS('Raw Data'!G$3:G$641,'Raw Data'!$B$3:$B$641,$B995,'Raw Data'!$D$3:$D$641,$E995)</f>
        <v>0</v>
      </c>
      <c r="H995" s="9">
        <f>SUMIFS('Raw Data'!H$3:H$641,'Raw Data'!$B$3:$B$641,$B995,'Raw Data'!$D$3:$D$641,$E995)</f>
        <v>0</v>
      </c>
      <c r="I995" s="9">
        <f>SUMIFS('Raw Data'!I$3:I$641,'Raw Data'!$B$3:$B$641,$B995,'Raw Data'!$D$3:$D$641,$E995)</f>
        <v>0</v>
      </c>
      <c r="J995" s="10">
        <f t="shared" si="60"/>
        <v>0</v>
      </c>
      <c r="K995" s="11">
        <f t="shared" si="61"/>
        <v>0</v>
      </c>
      <c r="L995" s="10">
        <f t="shared" si="62"/>
        <v>0</v>
      </c>
      <c r="M995" s="11">
        <f t="shared" si="63"/>
        <v>0</v>
      </c>
      <c r="N995" s="43">
        <v>1</v>
      </c>
      <c r="O995" s="12">
        <v>2260</v>
      </c>
      <c r="P995" s="13">
        <v>0</v>
      </c>
      <c r="Q995" s="43">
        <v>22</v>
      </c>
      <c r="R995" s="43">
        <v>55</v>
      </c>
      <c r="S995" s="13">
        <v>0</v>
      </c>
      <c r="T995" s="42" t="s">
        <v>19</v>
      </c>
      <c r="U995" s="2">
        <v>500</v>
      </c>
      <c r="V995"/>
    </row>
    <row r="996" spans="1:25" ht="13.15" customHeight="1" x14ac:dyDescent="0.25">
      <c r="A996" s="2">
        <v>2022</v>
      </c>
      <c r="B996" s="44" t="s">
        <v>347</v>
      </c>
      <c r="C996" s="44" t="s">
        <v>1030</v>
      </c>
      <c r="D996" s="44" t="s">
        <v>348</v>
      </c>
      <c r="E996" s="44" t="s">
        <v>345</v>
      </c>
      <c r="F996" s="44" t="s">
        <v>346</v>
      </c>
      <c r="G996" s="9">
        <f>SUMIFS('Raw Data'!G$3:G$641,'Raw Data'!$B$3:$B$641,$B996,'Raw Data'!$D$3:$D$641,$E996)</f>
        <v>0</v>
      </c>
      <c r="H996" s="9">
        <f>SUMIFS('Raw Data'!H$3:H$641,'Raw Data'!$B$3:$B$641,$B996,'Raw Data'!$D$3:$D$641,$E996)</f>
        <v>0</v>
      </c>
      <c r="I996" s="9">
        <f>SUMIFS('Raw Data'!I$3:I$641,'Raw Data'!$B$3:$B$641,$B996,'Raw Data'!$D$3:$D$641,$E996)</f>
        <v>0</v>
      </c>
      <c r="J996" s="10">
        <f t="shared" si="60"/>
        <v>0</v>
      </c>
      <c r="K996" s="11">
        <f t="shared" si="61"/>
        <v>0</v>
      </c>
      <c r="L996" s="10">
        <f t="shared" si="62"/>
        <v>0</v>
      </c>
      <c r="M996" s="11">
        <f t="shared" si="63"/>
        <v>0</v>
      </c>
      <c r="N996" s="43">
        <v>1</v>
      </c>
      <c r="O996" s="12">
        <v>2271</v>
      </c>
      <c r="P996" s="13">
        <v>0</v>
      </c>
      <c r="Q996" s="43">
        <v>0</v>
      </c>
      <c r="R996" s="43">
        <v>0</v>
      </c>
      <c r="S996" s="13">
        <v>52</v>
      </c>
      <c r="T996" s="42" t="s">
        <v>345</v>
      </c>
      <c r="U996" s="2">
        <v>300</v>
      </c>
    </row>
    <row r="997" spans="1:25" ht="13.15" customHeight="1" x14ac:dyDescent="0.25">
      <c r="A997" s="2">
        <v>2022</v>
      </c>
      <c r="B997" s="44" t="s">
        <v>349</v>
      </c>
      <c r="C997" s="44" t="s">
        <v>1030</v>
      </c>
      <c r="D997" s="44" t="s">
        <v>350</v>
      </c>
      <c r="E997" s="44" t="s">
        <v>345</v>
      </c>
      <c r="F997" s="44" t="s">
        <v>346</v>
      </c>
      <c r="G997" s="9">
        <f>SUMIFS('Raw Data'!G$3:G$641,'Raw Data'!$B$3:$B$641,$B997,'Raw Data'!$D$3:$D$641,$E997)</f>
        <v>2000</v>
      </c>
      <c r="H997" s="9">
        <f>SUMIFS('Raw Data'!H$3:H$641,'Raw Data'!$B$3:$B$641,$B997,'Raw Data'!$D$3:$D$641,$E997)</f>
        <v>0</v>
      </c>
      <c r="I997" s="9">
        <f>SUMIFS('Raw Data'!I$3:I$641,'Raw Data'!$B$3:$B$641,$B997,'Raw Data'!$D$3:$D$641,$E997)</f>
        <v>0</v>
      </c>
      <c r="J997" s="10">
        <f t="shared" si="60"/>
        <v>0</v>
      </c>
      <c r="K997" s="11">
        <f t="shared" si="61"/>
        <v>2000</v>
      </c>
      <c r="L997" s="10">
        <f t="shared" si="62"/>
        <v>1166.6666666666665</v>
      </c>
      <c r="M997" s="11">
        <f t="shared" si="63"/>
        <v>1166.6666666666665</v>
      </c>
      <c r="N997" s="43">
        <v>1</v>
      </c>
      <c r="O997" s="12">
        <v>2271</v>
      </c>
      <c r="P997" s="13">
        <v>0</v>
      </c>
      <c r="Q997" s="43">
        <v>0</v>
      </c>
      <c r="R997" s="43">
        <v>0</v>
      </c>
      <c r="S997" s="13">
        <v>112</v>
      </c>
      <c r="T997" s="42" t="s">
        <v>345</v>
      </c>
      <c r="U997" s="2">
        <v>300</v>
      </c>
    </row>
    <row r="998" spans="1:25" customFormat="1" ht="13.35" customHeight="1" x14ac:dyDescent="0.25">
      <c r="A998" s="2">
        <v>2022</v>
      </c>
      <c r="B998" s="44" t="s">
        <v>349</v>
      </c>
      <c r="C998" s="44" t="s">
        <v>1030</v>
      </c>
      <c r="D998" s="44" t="s">
        <v>350</v>
      </c>
      <c r="E998" s="44" t="s">
        <v>19</v>
      </c>
      <c r="F998" s="44" t="s">
        <v>20</v>
      </c>
      <c r="G998" s="9">
        <f>SUMIFS('Raw Data'!G$3:G$641,'Raw Data'!$B$3:$B$641,$B998,'Raw Data'!$D$3:$D$641,$E998)</f>
        <v>0</v>
      </c>
      <c r="H998" s="9">
        <f>SUMIFS('Raw Data'!H$3:H$641,'Raw Data'!$B$3:$B$641,$B998,'Raw Data'!$D$3:$D$641,$E998)</f>
        <v>0</v>
      </c>
      <c r="I998" s="9">
        <f>SUMIFS('Raw Data'!I$3:I$641,'Raw Data'!$B$3:$B$641,$B998,'Raw Data'!$D$3:$D$641,$E998)</f>
        <v>0</v>
      </c>
      <c r="J998" s="10">
        <f t="shared" si="60"/>
        <v>0</v>
      </c>
      <c r="K998" s="11">
        <f t="shared" si="61"/>
        <v>0</v>
      </c>
      <c r="L998" s="10">
        <f t="shared" si="62"/>
        <v>0</v>
      </c>
      <c r="M998" s="11">
        <f t="shared" si="63"/>
        <v>0</v>
      </c>
      <c r="N998" s="43">
        <v>1</v>
      </c>
      <c r="O998" s="12">
        <v>2271</v>
      </c>
      <c r="P998" s="13">
        <v>0</v>
      </c>
      <c r="Q998" s="43">
        <v>0</v>
      </c>
      <c r="R998" s="43">
        <v>0</v>
      </c>
      <c r="S998" s="13">
        <v>112</v>
      </c>
      <c r="T998" s="42" t="s">
        <v>19</v>
      </c>
      <c r="U998" s="2">
        <v>500</v>
      </c>
      <c r="V998" s="6"/>
      <c r="W998" s="6"/>
      <c r="X998" s="6"/>
      <c r="Y998" s="6"/>
    </row>
    <row r="999" spans="1:25" customFormat="1" ht="13.35" customHeight="1" x14ac:dyDescent="0.25">
      <c r="A999" s="2">
        <v>2022</v>
      </c>
      <c r="B999" s="44" t="s">
        <v>351</v>
      </c>
      <c r="C999" s="44" t="s">
        <v>1030</v>
      </c>
      <c r="D999" s="44" t="s">
        <v>352</v>
      </c>
      <c r="E999" s="44" t="s">
        <v>345</v>
      </c>
      <c r="F999" s="44" t="s">
        <v>346</v>
      </c>
      <c r="G999" s="9">
        <f>SUMIFS('Raw Data'!G$3:G$641,'Raw Data'!$B$3:$B$641,$B999,'Raw Data'!$D$3:$D$641,$E999)</f>
        <v>9870</v>
      </c>
      <c r="H999" s="9">
        <f>SUMIFS('Raw Data'!H$3:H$641,'Raw Data'!$B$3:$B$641,$B999,'Raw Data'!$D$3:$D$641,$E999)</f>
        <v>1564</v>
      </c>
      <c r="I999" s="9">
        <f>SUMIFS('Raw Data'!I$3:I$641,'Raw Data'!$B$3:$B$641,$B999,'Raw Data'!$D$3:$D$641,$E999)</f>
        <v>0</v>
      </c>
      <c r="J999" s="10">
        <f t="shared" si="60"/>
        <v>1564</v>
      </c>
      <c r="K999" s="11">
        <f t="shared" si="61"/>
        <v>8306</v>
      </c>
      <c r="L999" s="10">
        <f t="shared" si="62"/>
        <v>5757.5</v>
      </c>
      <c r="M999" s="11">
        <f t="shared" si="63"/>
        <v>4193.5</v>
      </c>
      <c r="N999" s="43">
        <v>1</v>
      </c>
      <c r="O999" s="12">
        <v>2271</v>
      </c>
      <c r="P999" s="13">
        <v>0</v>
      </c>
      <c r="Q999" s="43">
        <v>0</v>
      </c>
      <c r="R999" s="43">
        <v>0</v>
      </c>
      <c r="S999" s="13">
        <v>173</v>
      </c>
      <c r="T999" s="42" t="s">
        <v>345</v>
      </c>
      <c r="U999" s="2">
        <v>300</v>
      </c>
      <c r="V999" s="6"/>
      <c r="W999" s="6"/>
      <c r="X999" s="6"/>
      <c r="Y999" s="6"/>
    </row>
    <row r="1000" spans="1:25" s="15" customFormat="1" ht="13.15" customHeight="1" x14ac:dyDescent="0.25">
      <c r="A1000" s="2">
        <v>2022</v>
      </c>
      <c r="B1000" s="44" t="s">
        <v>351</v>
      </c>
      <c r="C1000" s="44" t="s">
        <v>1030</v>
      </c>
      <c r="D1000" s="44" t="s">
        <v>352</v>
      </c>
      <c r="E1000" s="44" t="s">
        <v>19</v>
      </c>
      <c r="F1000" s="44" t="s">
        <v>20</v>
      </c>
      <c r="G1000" s="9">
        <f>SUMIFS('Raw Data'!G$3:G$641,'Raw Data'!$B$3:$B$641,$B1000,'Raw Data'!$D$3:$D$641,$E1000)</f>
        <v>0</v>
      </c>
      <c r="H1000" s="9">
        <f>SUMIFS('Raw Data'!H$3:H$641,'Raw Data'!$B$3:$B$641,$B1000,'Raw Data'!$D$3:$D$641,$E1000)</f>
        <v>0</v>
      </c>
      <c r="I1000" s="9">
        <f>SUMIFS('Raw Data'!I$3:I$641,'Raw Data'!$B$3:$B$641,$B1000,'Raw Data'!$D$3:$D$641,$E1000)</f>
        <v>0</v>
      </c>
      <c r="J1000" s="10">
        <f t="shared" si="60"/>
        <v>0</v>
      </c>
      <c r="K1000" s="11">
        <f t="shared" si="61"/>
        <v>0</v>
      </c>
      <c r="L1000" s="10">
        <f t="shared" si="62"/>
        <v>0</v>
      </c>
      <c r="M1000" s="11">
        <f t="shared" si="63"/>
        <v>0</v>
      </c>
      <c r="N1000" s="43">
        <v>1</v>
      </c>
      <c r="O1000" s="12">
        <v>2271</v>
      </c>
      <c r="P1000" s="13">
        <v>0</v>
      </c>
      <c r="Q1000" s="43">
        <v>0</v>
      </c>
      <c r="R1000" s="43">
        <v>0</v>
      </c>
      <c r="S1000" s="13">
        <v>173</v>
      </c>
      <c r="T1000" s="42" t="s">
        <v>19</v>
      </c>
      <c r="U1000" s="2">
        <v>500</v>
      </c>
      <c r="V1000" s="6"/>
    </row>
    <row r="1001" spans="1:25" s="15" customFormat="1" ht="13.15" customHeight="1" x14ac:dyDescent="0.25">
      <c r="A1001" s="2">
        <v>2022</v>
      </c>
      <c r="B1001" s="44" t="s">
        <v>882</v>
      </c>
      <c r="C1001" s="44" t="s">
        <v>1030</v>
      </c>
      <c r="D1001" s="44" t="s">
        <v>883</v>
      </c>
      <c r="E1001" s="44" t="s">
        <v>345</v>
      </c>
      <c r="F1001" s="44" t="s">
        <v>346</v>
      </c>
      <c r="G1001" s="9">
        <f>SUMIFS('Raw Data'!G$3:G$641,'Raw Data'!$B$3:$B$641,$B1001,'Raw Data'!$D$3:$D$641,$E1001)</f>
        <v>0</v>
      </c>
      <c r="H1001" s="9">
        <f>SUMIFS('Raw Data'!H$3:H$641,'Raw Data'!$B$3:$B$641,$B1001,'Raw Data'!$D$3:$D$641,$E1001)</f>
        <v>0</v>
      </c>
      <c r="I1001" s="9">
        <f>SUMIFS('Raw Data'!I$3:I$641,'Raw Data'!$B$3:$B$641,$B1001,'Raw Data'!$D$3:$D$641,$E1001)</f>
        <v>0</v>
      </c>
      <c r="J1001" s="10">
        <f t="shared" si="60"/>
        <v>0</v>
      </c>
      <c r="K1001" s="11">
        <f t="shared" si="61"/>
        <v>0</v>
      </c>
      <c r="L1001" s="10">
        <f t="shared" si="62"/>
        <v>0</v>
      </c>
      <c r="M1001" s="11">
        <f t="shared" si="63"/>
        <v>0</v>
      </c>
      <c r="N1001" s="46">
        <v>1</v>
      </c>
      <c r="O1001" s="2">
        <v>2271</v>
      </c>
      <c r="P1001" s="47">
        <v>0</v>
      </c>
      <c r="Q1001" s="46">
        <v>22</v>
      </c>
      <c r="R1001" s="46">
        <v>0</v>
      </c>
      <c r="S1001" s="47">
        <v>0</v>
      </c>
      <c r="T1001" s="42">
        <v>360</v>
      </c>
      <c r="U1001" s="2">
        <v>300</v>
      </c>
      <c r="V1001"/>
    </row>
    <row r="1002" spans="1:25" ht="13.15" customHeight="1" x14ac:dyDescent="0.25">
      <c r="A1002" s="2">
        <v>2022</v>
      </c>
      <c r="B1002" s="44" t="s">
        <v>355</v>
      </c>
      <c r="C1002" s="44" t="s">
        <v>1030</v>
      </c>
      <c r="D1002" s="44" t="s">
        <v>356</v>
      </c>
      <c r="E1002" s="44" t="s">
        <v>19</v>
      </c>
      <c r="F1002" s="44" t="s">
        <v>20</v>
      </c>
      <c r="G1002" s="9">
        <f>SUMIFS('Raw Data'!G$3:G$641,'Raw Data'!$B$3:$B$641,$B1002,'Raw Data'!$D$3:$D$641,$E1002)</f>
        <v>1200</v>
      </c>
      <c r="H1002" s="9">
        <f>SUMIFS('Raw Data'!H$3:H$641,'Raw Data'!$B$3:$B$641,$B1002,'Raw Data'!$D$3:$D$641,$E1002)</f>
        <v>2232.9299999999998</v>
      </c>
      <c r="I1002" s="9">
        <f>SUMIFS('Raw Data'!I$3:I$641,'Raw Data'!$B$3:$B$641,$B1002,'Raw Data'!$D$3:$D$641,$E1002)</f>
        <v>0</v>
      </c>
      <c r="J1002" s="10">
        <f t="shared" si="60"/>
        <v>2232.9299999999998</v>
      </c>
      <c r="K1002" s="11">
        <f t="shared" si="61"/>
        <v>-1032.9299999999998</v>
      </c>
      <c r="L1002" s="10">
        <f t="shared" si="62"/>
        <v>700</v>
      </c>
      <c r="M1002" s="11">
        <f t="shared" si="63"/>
        <v>-1532.9299999999998</v>
      </c>
      <c r="N1002" s="43">
        <v>1</v>
      </c>
      <c r="O1002" s="12">
        <v>2271</v>
      </c>
      <c r="P1002" s="13">
        <v>0</v>
      </c>
      <c r="Q1002" s="43">
        <v>22</v>
      </c>
      <c r="R1002" s="43">
        <v>50</v>
      </c>
      <c r="S1002" s="13">
        <v>0</v>
      </c>
      <c r="T1002" s="42" t="s">
        <v>19</v>
      </c>
      <c r="U1002" s="2">
        <v>500</v>
      </c>
    </row>
    <row r="1003" spans="1:25" ht="13.15" customHeight="1" x14ac:dyDescent="0.25">
      <c r="A1003" s="2">
        <v>2022</v>
      </c>
      <c r="B1003" s="42" t="s">
        <v>1022</v>
      </c>
      <c r="C1003" s="44" t="s">
        <v>1030</v>
      </c>
      <c r="D1003" s="42" t="s">
        <v>1023</v>
      </c>
      <c r="E1003" s="42" t="s">
        <v>345</v>
      </c>
      <c r="F1003" s="42" t="s">
        <v>346</v>
      </c>
      <c r="G1003" s="9">
        <f>SUMIFS('Raw Data'!G$3:G$641,'Raw Data'!$B$3:$B$641,$B1003,'Raw Data'!$D$3:$D$641,$E1003)</f>
        <v>0</v>
      </c>
      <c r="H1003" s="9">
        <f>SUMIFS('Raw Data'!H$3:H$641,'Raw Data'!$B$3:$B$641,$B1003,'Raw Data'!$D$3:$D$641,$E1003)</f>
        <v>33632.85</v>
      </c>
      <c r="I1003" s="9">
        <f>SUMIFS('Raw Data'!I$3:I$641,'Raw Data'!$B$3:$B$641,$B1003,'Raw Data'!$D$3:$D$641,$E1003)</f>
        <v>0</v>
      </c>
      <c r="J1003" s="10">
        <f t="shared" si="60"/>
        <v>33632.85</v>
      </c>
      <c r="K1003" s="11">
        <f t="shared" si="61"/>
        <v>-33632.85</v>
      </c>
      <c r="L1003" s="10">
        <f t="shared" si="62"/>
        <v>0</v>
      </c>
      <c r="M1003" s="11">
        <f t="shared" si="63"/>
        <v>-33632.85</v>
      </c>
      <c r="N1003" s="43">
        <v>1</v>
      </c>
      <c r="O1003" s="12">
        <v>2271</v>
      </c>
      <c r="P1003" s="13">
        <v>994</v>
      </c>
      <c r="Q1003" s="43">
        <v>0</v>
      </c>
      <c r="R1003" s="43">
        <v>0</v>
      </c>
      <c r="S1003" s="13">
        <v>73</v>
      </c>
      <c r="T1003" s="44">
        <v>360</v>
      </c>
      <c r="U1003" s="2">
        <v>300</v>
      </c>
      <c r="V1003" s="15"/>
    </row>
    <row r="1004" spans="1:25" customFormat="1" ht="13.35" customHeight="1" x14ac:dyDescent="0.25">
      <c r="A1004" s="2">
        <v>2022</v>
      </c>
      <c r="B1004" s="44" t="s">
        <v>372</v>
      </c>
      <c r="C1004" s="44" t="s">
        <v>1030</v>
      </c>
      <c r="D1004" s="44" t="s">
        <v>373</v>
      </c>
      <c r="E1004" s="44" t="s">
        <v>345</v>
      </c>
      <c r="F1004" s="44" t="s">
        <v>346</v>
      </c>
      <c r="G1004" s="9">
        <f>SUMIFS('Raw Data'!G$3:G$641,'Raw Data'!$B$3:$B$641,$B1004,'Raw Data'!$D$3:$D$641,$E1004)</f>
        <v>0</v>
      </c>
      <c r="H1004" s="9">
        <f>SUMIFS('Raw Data'!H$3:H$641,'Raw Data'!$B$3:$B$641,$B1004,'Raw Data'!$D$3:$D$641,$E1004)</f>
        <v>0</v>
      </c>
      <c r="I1004" s="9">
        <f>SUMIFS('Raw Data'!I$3:I$641,'Raw Data'!$B$3:$B$641,$B1004,'Raw Data'!$D$3:$D$641,$E1004)</f>
        <v>0</v>
      </c>
      <c r="J1004" s="10">
        <f t="shared" si="60"/>
        <v>0</v>
      </c>
      <c r="K1004" s="11">
        <f t="shared" si="61"/>
        <v>0</v>
      </c>
      <c r="L1004" s="10">
        <f t="shared" si="62"/>
        <v>0</v>
      </c>
      <c r="M1004" s="11">
        <f t="shared" si="63"/>
        <v>0</v>
      </c>
      <c r="N1004" s="43">
        <v>1</v>
      </c>
      <c r="O1004" s="12">
        <v>2272</v>
      </c>
      <c r="P1004" s="13">
        <v>0</v>
      </c>
      <c r="Q1004" s="43">
        <v>0</v>
      </c>
      <c r="R1004" s="43">
        <v>0</v>
      </c>
      <c r="S1004" s="13">
        <v>173</v>
      </c>
      <c r="T1004" s="42" t="s">
        <v>345</v>
      </c>
      <c r="U1004" s="2">
        <v>300</v>
      </c>
      <c r="V1004" s="69"/>
    </row>
    <row r="1005" spans="1:25" customFormat="1" ht="13.35" customHeight="1" x14ac:dyDescent="0.25">
      <c r="A1005" s="2">
        <v>2022</v>
      </c>
      <c r="B1005" s="14" t="s">
        <v>457</v>
      </c>
      <c r="C1005" s="2" t="s">
        <v>1030</v>
      </c>
      <c r="D1005" s="2" t="s">
        <v>458</v>
      </c>
      <c r="E1005" s="2" t="s">
        <v>33</v>
      </c>
      <c r="F1005" s="2" t="s">
        <v>34</v>
      </c>
      <c r="G1005" s="9">
        <f>SUMIFS('Raw Data'!G$3:G$641,'Raw Data'!$B$3:$B$641,$B1005,'Raw Data'!$D$3:$D$641,$E1005)</f>
        <v>2816.26</v>
      </c>
      <c r="H1005" s="9">
        <f>SUMIFS('Raw Data'!H$3:H$641,'Raw Data'!$B$3:$B$641,$B1005,'Raw Data'!$D$3:$D$641,$E1005)</f>
        <v>0</v>
      </c>
      <c r="I1005" s="9">
        <f>SUMIFS('Raw Data'!I$3:I$641,'Raw Data'!$B$3:$B$641,$B1005,'Raw Data'!$D$3:$D$641,$E1005)</f>
        <v>0</v>
      </c>
      <c r="J1005" s="10">
        <f t="shared" si="60"/>
        <v>0</v>
      </c>
      <c r="K1005" s="11">
        <f t="shared" si="61"/>
        <v>2816.26</v>
      </c>
      <c r="L1005" s="10">
        <f t="shared" si="62"/>
        <v>1642.8183333333336</v>
      </c>
      <c r="M1005" s="11">
        <f t="shared" si="63"/>
        <v>1642.8183333333336</v>
      </c>
      <c r="N1005" s="43">
        <v>1</v>
      </c>
      <c r="O1005" s="12">
        <v>2420</v>
      </c>
      <c r="P1005" s="13">
        <v>0</v>
      </c>
      <c r="Q1005" s="43">
        <v>0</v>
      </c>
      <c r="R1005" s="43">
        <v>0</v>
      </c>
      <c r="S1005" s="13">
        <v>0</v>
      </c>
      <c r="T1005" s="42" t="s">
        <v>33</v>
      </c>
      <c r="U1005" s="2">
        <v>300</v>
      </c>
      <c r="V1005" s="15"/>
    </row>
    <row r="1006" spans="1:25" ht="13.15" customHeight="1" x14ac:dyDescent="0.25">
      <c r="A1006" s="2">
        <v>2022</v>
      </c>
      <c r="B1006" s="44" t="s">
        <v>845</v>
      </c>
      <c r="C1006" s="44" t="s">
        <v>1030</v>
      </c>
      <c r="D1006" s="44" t="s">
        <v>846</v>
      </c>
      <c r="E1006" s="44" t="s">
        <v>19</v>
      </c>
      <c r="F1006" s="44" t="s">
        <v>20</v>
      </c>
      <c r="G1006" s="9">
        <f>SUMIFS('Raw Data'!G$3:G$641,'Raw Data'!$B$3:$B$641,$B1006,'Raw Data'!$D$3:$D$641,$E1006)</f>
        <v>0</v>
      </c>
      <c r="H1006" s="9">
        <f>SUMIFS('Raw Data'!H$3:H$641,'Raw Data'!$B$3:$B$641,$B1006,'Raw Data'!$D$3:$D$641,$E1006)</f>
        <v>238.8</v>
      </c>
      <c r="I1006" s="9">
        <f>SUMIFS('Raw Data'!I$3:I$641,'Raw Data'!$B$3:$B$641,$B1006,'Raw Data'!$D$3:$D$641,$E1006)</f>
        <v>0</v>
      </c>
      <c r="J1006" s="10">
        <f t="shared" si="60"/>
        <v>238.8</v>
      </c>
      <c r="K1006" s="11">
        <f t="shared" si="61"/>
        <v>-238.8</v>
      </c>
      <c r="L1006" s="10">
        <f t="shared" si="62"/>
        <v>0</v>
      </c>
      <c r="M1006" s="11">
        <f t="shared" si="63"/>
        <v>-238.8</v>
      </c>
      <c r="N1006" s="43">
        <v>1</v>
      </c>
      <c r="O1006" s="12">
        <v>2420</v>
      </c>
      <c r="P1006" s="13">
        <v>0</v>
      </c>
      <c r="Q1006" s="43">
        <v>12</v>
      </c>
      <c r="R1006" s="43">
        <v>55</v>
      </c>
      <c r="S1006" s="13">
        <v>0</v>
      </c>
      <c r="T1006" s="42" t="s">
        <v>19</v>
      </c>
      <c r="U1006" s="2">
        <v>500</v>
      </c>
      <c r="V1006" s="15"/>
    </row>
    <row r="1007" spans="1:25" ht="13.15" customHeight="1" x14ac:dyDescent="0.25">
      <c r="A1007" s="2">
        <v>2022</v>
      </c>
      <c r="B1007" s="44" t="s">
        <v>895</v>
      </c>
      <c r="C1007" s="2" t="s">
        <v>1030</v>
      </c>
      <c r="D1007" s="44" t="s">
        <v>896</v>
      </c>
      <c r="E1007" s="44" t="s">
        <v>33</v>
      </c>
      <c r="F1007" s="44" t="s">
        <v>34</v>
      </c>
      <c r="G1007" s="9">
        <f>SUMIFS('Raw Data'!G$3:G$641,'Raw Data'!$B$3:$B$641,$B1007,'Raw Data'!$D$3:$D$641,$E1007)</f>
        <v>2500</v>
      </c>
      <c r="H1007" s="9">
        <f>SUMIFS('Raw Data'!H$3:H$641,'Raw Data'!$B$3:$B$641,$B1007,'Raw Data'!$D$3:$D$641,$E1007)</f>
        <v>0</v>
      </c>
      <c r="I1007" s="9">
        <f>SUMIFS('Raw Data'!I$3:I$641,'Raw Data'!$B$3:$B$641,$B1007,'Raw Data'!$D$3:$D$641,$E1007)</f>
        <v>0</v>
      </c>
      <c r="J1007" s="10">
        <f t="shared" si="60"/>
        <v>0</v>
      </c>
      <c r="K1007" s="11">
        <f t="shared" si="61"/>
        <v>2500</v>
      </c>
      <c r="L1007" s="10">
        <f t="shared" si="62"/>
        <v>1458.3333333333335</v>
      </c>
      <c r="M1007" s="11">
        <f t="shared" si="63"/>
        <v>1458.3333333333335</v>
      </c>
      <c r="N1007" s="46">
        <v>1</v>
      </c>
      <c r="O1007" s="2">
        <v>2430</v>
      </c>
      <c r="P1007" s="47">
        <v>0</v>
      </c>
      <c r="Q1007" s="46">
        <v>0</v>
      </c>
      <c r="R1007" s="46">
        <v>0</v>
      </c>
      <c r="S1007" s="47">
        <v>0</v>
      </c>
      <c r="T1007" s="42">
        <v>330</v>
      </c>
      <c r="U1007" s="2">
        <v>300</v>
      </c>
    </row>
    <row r="1008" spans="1:25" customFormat="1" ht="13.35" customHeight="1" x14ac:dyDescent="0.25">
      <c r="A1008" s="2">
        <v>2022</v>
      </c>
      <c r="B1008" s="44" t="s">
        <v>459</v>
      </c>
      <c r="C1008" s="2" t="s">
        <v>1030</v>
      </c>
      <c r="D1008" s="44" t="s">
        <v>460</v>
      </c>
      <c r="E1008" s="44" t="s">
        <v>13</v>
      </c>
      <c r="F1008" s="44" t="s">
        <v>14</v>
      </c>
      <c r="G1008" s="9">
        <f>SUMIFS('Raw Data'!G$3:G$641,'Raw Data'!$B$3:$B$641,$B1008,'Raw Data'!$D$3:$D$641,$E1008)</f>
        <v>0</v>
      </c>
      <c r="H1008" s="9">
        <f>SUMIFS('Raw Data'!H$3:H$641,'Raw Data'!$B$3:$B$641,$B1008,'Raw Data'!$D$3:$D$641,$E1008)</f>
        <v>0</v>
      </c>
      <c r="I1008" s="9">
        <f>SUMIFS('Raw Data'!I$3:I$641,'Raw Data'!$B$3:$B$641,$B1008,'Raw Data'!$D$3:$D$641,$E1008)</f>
        <v>0</v>
      </c>
      <c r="J1008" s="10">
        <f t="shared" si="60"/>
        <v>0</v>
      </c>
      <c r="K1008" s="11">
        <f t="shared" si="61"/>
        <v>0</v>
      </c>
      <c r="L1008" s="10">
        <f t="shared" si="62"/>
        <v>0</v>
      </c>
      <c r="M1008" s="11">
        <f t="shared" si="63"/>
        <v>0</v>
      </c>
      <c r="N1008" s="46">
        <v>1</v>
      </c>
      <c r="O1008" s="2">
        <v>2440</v>
      </c>
      <c r="P1008" s="47">
        <v>0</v>
      </c>
      <c r="Q1008" s="46">
        <v>0</v>
      </c>
      <c r="R1008" s="46">
        <v>0</v>
      </c>
      <c r="S1008" s="47">
        <v>0</v>
      </c>
      <c r="T1008" s="42">
        <v>610</v>
      </c>
      <c r="U1008" s="2">
        <v>600</v>
      </c>
      <c r="W1008" s="6"/>
      <c r="X1008" s="6"/>
      <c r="Y1008" s="6"/>
    </row>
    <row r="1009" spans="1:22" ht="13.15" customHeight="1" x14ac:dyDescent="0.25">
      <c r="A1009" s="2">
        <v>2022</v>
      </c>
      <c r="B1009" s="44" t="s">
        <v>459</v>
      </c>
      <c r="C1009" s="44" t="s">
        <v>1030</v>
      </c>
      <c r="D1009" s="44" t="s">
        <v>460</v>
      </c>
      <c r="E1009" s="44" t="s">
        <v>462</v>
      </c>
      <c r="F1009" s="44" t="s">
        <v>463</v>
      </c>
      <c r="G1009" s="9">
        <f>SUMIFS('Raw Data'!G$3:G$641,'Raw Data'!$B$3:$B$641,$B1009,'Raw Data'!$D$3:$D$641,$E1009)</f>
        <v>1400</v>
      </c>
      <c r="H1009" s="9">
        <f>SUMIFS('Raw Data'!H$3:H$641,'Raw Data'!$B$3:$B$641,$B1009,'Raw Data'!$D$3:$D$641,$E1009)</f>
        <v>4329</v>
      </c>
      <c r="I1009" s="9">
        <f>SUMIFS('Raw Data'!I$3:I$641,'Raw Data'!$B$3:$B$641,$B1009,'Raw Data'!$D$3:$D$641,$E1009)</f>
        <v>0</v>
      </c>
      <c r="J1009" s="10">
        <f t="shared" si="60"/>
        <v>4329</v>
      </c>
      <c r="K1009" s="11">
        <f t="shared" si="61"/>
        <v>-2929</v>
      </c>
      <c r="L1009" s="10">
        <f t="shared" si="62"/>
        <v>816.66666666666674</v>
      </c>
      <c r="M1009" s="11">
        <f t="shared" si="63"/>
        <v>-3512.333333333333</v>
      </c>
      <c r="N1009" s="43">
        <v>1</v>
      </c>
      <c r="O1009" s="12">
        <v>2440</v>
      </c>
      <c r="P1009" s="13">
        <v>0</v>
      </c>
      <c r="Q1009" s="43">
        <v>0</v>
      </c>
      <c r="R1009" s="43">
        <v>0</v>
      </c>
      <c r="S1009" s="13">
        <v>0</v>
      </c>
      <c r="T1009" s="42" t="s">
        <v>462</v>
      </c>
      <c r="U1009" s="2">
        <v>600</v>
      </c>
    </row>
    <row r="1010" spans="1:22" ht="13.15" customHeight="1" x14ac:dyDescent="0.25">
      <c r="A1010" s="2">
        <v>2022</v>
      </c>
      <c r="B1010" s="14" t="s">
        <v>464</v>
      </c>
      <c r="C1010" s="2" t="s">
        <v>1030</v>
      </c>
      <c r="D1010" s="2" t="s">
        <v>465</v>
      </c>
      <c r="E1010" s="2" t="s">
        <v>27</v>
      </c>
      <c r="F1010" s="2" t="s">
        <v>28</v>
      </c>
      <c r="G1010" s="9">
        <f>SUMIFS('Raw Data'!G$3:G$641,'Raw Data'!$B$3:$B$641,$B1010,'Raw Data'!$D$3:$D$641,$E1010)</f>
        <v>0</v>
      </c>
      <c r="H1010" s="9">
        <f>SUMIFS('Raw Data'!H$3:H$641,'Raw Data'!$B$3:$B$641,$B1010,'Raw Data'!$D$3:$D$641,$E1010)</f>
        <v>0</v>
      </c>
      <c r="I1010" s="9">
        <f>SUMIFS('Raw Data'!I$3:I$641,'Raw Data'!$B$3:$B$641,$B1010,'Raw Data'!$D$3:$D$641,$E1010)</f>
        <v>0</v>
      </c>
      <c r="J1010" s="10">
        <f t="shared" si="60"/>
        <v>0</v>
      </c>
      <c r="K1010" s="11">
        <f t="shared" si="61"/>
        <v>0</v>
      </c>
      <c r="L1010" s="10">
        <f t="shared" si="62"/>
        <v>0</v>
      </c>
      <c r="M1010" s="11">
        <f t="shared" si="63"/>
        <v>0</v>
      </c>
      <c r="N1010" s="43">
        <v>1</v>
      </c>
      <c r="O1010" s="12">
        <v>2440</v>
      </c>
      <c r="P1010" s="13">
        <v>0</v>
      </c>
      <c r="Q1010" s="43">
        <v>0</v>
      </c>
      <c r="R1010" s="43">
        <v>55</v>
      </c>
      <c r="S1010" s="13">
        <v>0</v>
      </c>
      <c r="T1010" s="42" t="s">
        <v>27</v>
      </c>
      <c r="U1010" s="2">
        <v>300</v>
      </c>
    </row>
    <row r="1011" spans="1:22" ht="13.15" customHeight="1" x14ac:dyDescent="0.25">
      <c r="A1011" s="2">
        <v>2022</v>
      </c>
      <c r="B1011" s="14" t="s">
        <v>464</v>
      </c>
      <c r="C1011" s="2" t="s">
        <v>1030</v>
      </c>
      <c r="D1011" s="2" t="s">
        <v>465</v>
      </c>
      <c r="E1011" s="2" t="s">
        <v>461</v>
      </c>
      <c r="F1011" s="2" t="s">
        <v>458</v>
      </c>
      <c r="G1011" s="9">
        <f>SUMIFS('Raw Data'!G$3:G$641,'Raw Data'!$B$3:$B$641,$B1011,'Raw Data'!$D$3:$D$641,$E1011)</f>
        <v>0</v>
      </c>
      <c r="H1011" s="9">
        <f>SUMIFS('Raw Data'!H$3:H$641,'Raw Data'!$B$3:$B$641,$B1011,'Raw Data'!$D$3:$D$641,$E1011)</f>
        <v>0</v>
      </c>
      <c r="I1011" s="9">
        <f>SUMIFS('Raw Data'!I$3:I$641,'Raw Data'!$B$3:$B$641,$B1011,'Raw Data'!$D$3:$D$641,$E1011)</f>
        <v>0</v>
      </c>
      <c r="J1011" s="10">
        <f t="shared" si="60"/>
        <v>0</v>
      </c>
      <c r="K1011" s="11">
        <f t="shared" si="61"/>
        <v>0</v>
      </c>
      <c r="L1011" s="10">
        <f t="shared" si="62"/>
        <v>0</v>
      </c>
      <c r="M1011" s="11">
        <f t="shared" si="63"/>
        <v>0</v>
      </c>
      <c r="N1011" s="43">
        <v>1</v>
      </c>
      <c r="O1011" s="12">
        <v>2440</v>
      </c>
      <c r="P1011" s="13">
        <v>0</v>
      </c>
      <c r="Q1011" s="43">
        <v>0</v>
      </c>
      <c r="R1011" s="43">
        <v>55</v>
      </c>
      <c r="S1011" s="13">
        <v>0</v>
      </c>
      <c r="T1011" s="42" t="s">
        <v>461</v>
      </c>
      <c r="U1011" s="2">
        <v>300</v>
      </c>
      <c r="V1011" s="69"/>
    </row>
    <row r="1012" spans="1:22" ht="13.15" customHeight="1" x14ac:dyDescent="0.25">
      <c r="A1012" s="2">
        <v>2022</v>
      </c>
      <c r="B1012" s="44" t="s">
        <v>464</v>
      </c>
      <c r="C1012" s="44" t="s">
        <v>1030</v>
      </c>
      <c r="D1012" s="44" t="s">
        <v>465</v>
      </c>
      <c r="E1012" s="44" t="s">
        <v>345</v>
      </c>
      <c r="F1012" s="44" t="s">
        <v>346</v>
      </c>
      <c r="G1012" s="9">
        <f>SUMIFS('Raw Data'!G$3:G$641,'Raw Data'!$B$3:$B$641,$B1012,'Raw Data'!$D$3:$D$641,$E1012)</f>
        <v>2000</v>
      </c>
      <c r="H1012" s="9">
        <f>SUMIFS('Raw Data'!H$3:H$641,'Raw Data'!$B$3:$B$641,$B1012,'Raw Data'!$D$3:$D$641,$E1012)</f>
        <v>0</v>
      </c>
      <c r="I1012" s="9">
        <f>SUMIFS('Raw Data'!I$3:I$641,'Raw Data'!$B$3:$B$641,$B1012,'Raw Data'!$D$3:$D$641,$E1012)</f>
        <v>0</v>
      </c>
      <c r="J1012" s="10">
        <f t="shared" si="60"/>
        <v>0</v>
      </c>
      <c r="K1012" s="11">
        <f t="shared" si="61"/>
        <v>2000</v>
      </c>
      <c r="L1012" s="10">
        <f t="shared" si="62"/>
        <v>1166.6666666666665</v>
      </c>
      <c r="M1012" s="11">
        <f t="shared" si="63"/>
        <v>1166.6666666666665</v>
      </c>
      <c r="N1012" s="46">
        <v>1</v>
      </c>
      <c r="O1012" s="2">
        <v>2440</v>
      </c>
      <c r="P1012" s="47">
        <v>0</v>
      </c>
      <c r="Q1012" s="46">
        <v>0</v>
      </c>
      <c r="R1012" s="46">
        <v>55</v>
      </c>
      <c r="S1012" s="47">
        <v>0</v>
      </c>
      <c r="T1012" s="42">
        <v>360</v>
      </c>
      <c r="U1012" s="2">
        <v>300</v>
      </c>
    </row>
    <row r="1013" spans="1:22" customFormat="1" ht="13.35" customHeight="1" x14ac:dyDescent="0.25">
      <c r="A1013" s="2">
        <v>2022</v>
      </c>
      <c r="B1013" s="44" t="s">
        <v>464</v>
      </c>
      <c r="C1013" s="2" t="s">
        <v>1030</v>
      </c>
      <c r="D1013" s="44" t="s">
        <v>465</v>
      </c>
      <c r="E1013" s="44" t="s">
        <v>169</v>
      </c>
      <c r="F1013" s="44" t="s">
        <v>170</v>
      </c>
      <c r="G1013" s="9">
        <f>SUMIFS('Raw Data'!G$3:G$641,'Raw Data'!$B$3:$B$641,$B1013,'Raw Data'!$D$3:$D$641,$E1013)</f>
        <v>0</v>
      </c>
      <c r="H1013" s="9">
        <f>SUMIFS('Raw Data'!H$3:H$641,'Raw Data'!$B$3:$B$641,$B1013,'Raw Data'!$D$3:$D$641,$E1013)</f>
        <v>2264.12</v>
      </c>
      <c r="I1013" s="9">
        <f>SUMIFS('Raw Data'!I$3:I$641,'Raw Data'!$B$3:$B$641,$B1013,'Raw Data'!$D$3:$D$641,$E1013)</f>
        <v>0</v>
      </c>
      <c r="J1013" s="10">
        <f t="shared" si="60"/>
        <v>2264.12</v>
      </c>
      <c r="K1013" s="11">
        <f t="shared" si="61"/>
        <v>-2264.12</v>
      </c>
      <c r="L1013" s="10">
        <f t="shared" si="62"/>
        <v>0</v>
      </c>
      <c r="M1013" s="11">
        <f t="shared" si="63"/>
        <v>-2264.12</v>
      </c>
      <c r="N1013" s="46">
        <v>1</v>
      </c>
      <c r="O1013" s="2">
        <v>2440</v>
      </c>
      <c r="P1013" s="47">
        <v>0</v>
      </c>
      <c r="Q1013" s="46">
        <v>0</v>
      </c>
      <c r="R1013" s="46">
        <v>55</v>
      </c>
      <c r="S1013" s="47">
        <v>0</v>
      </c>
      <c r="T1013" s="42">
        <v>530</v>
      </c>
      <c r="U1013" s="2">
        <v>500</v>
      </c>
    </row>
    <row r="1014" spans="1:22" customFormat="1" ht="13.35" customHeight="1" x14ac:dyDescent="0.25">
      <c r="A1014" s="2">
        <v>2022</v>
      </c>
      <c r="B1014" s="14" t="s">
        <v>464</v>
      </c>
      <c r="C1014" s="2" t="s">
        <v>1030</v>
      </c>
      <c r="D1014" s="2" t="s">
        <v>465</v>
      </c>
      <c r="E1014" s="2" t="s">
        <v>19</v>
      </c>
      <c r="F1014" s="2" t="s">
        <v>752</v>
      </c>
      <c r="G1014" s="9">
        <f>SUMIFS('Raw Data'!G$3:G$641,'Raw Data'!$B$3:$B$641,$B1014,'Raw Data'!$D$3:$D$641,$E1014)</f>
        <v>3000</v>
      </c>
      <c r="H1014" s="9">
        <f>SUMIFS('Raw Data'!H$3:H$641,'Raw Data'!$B$3:$B$641,$B1014,'Raw Data'!$D$3:$D$641,$E1014)</f>
        <v>168.5</v>
      </c>
      <c r="I1014" s="9">
        <f>SUMIFS('Raw Data'!I$3:I$641,'Raw Data'!$B$3:$B$641,$B1014,'Raw Data'!$D$3:$D$641,$E1014)</f>
        <v>0</v>
      </c>
      <c r="J1014" s="10">
        <f t="shared" si="60"/>
        <v>168.5</v>
      </c>
      <c r="K1014" s="11">
        <f t="shared" si="61"/>
        <v>2831.5</v>
      </c>
      <c r="L1014" s="10">
        <f t="shared" si="62"/>
        <v>1750</v>
      </c>
      <c r="M1014" s="11">
        <f t="shared" si="63"/>
        <v>1581.5</v>
      </c>
      <c r="N1014" s="43">
        <v>1</v>
      </c>
      <c r="O1014" s="12">
        <v>2440</v>
      </c>
      <c r="P1014" s="13">
        <v>0</v>
      </c>
      <c r="Q1014" s="43">
        <v>0</v>
      </c>
      <c r="R1014" s="43">
        <v>55</v>
      </c>
      <c r="S1014" s="13">
        <v>0</v>
      </c>
      <c r="T1014" s="42" t="s">
        <v>19</v>
      </c>
      <c r="U1014" s="2">
        <v>500</v>
      </c>
    </row>
    <row r="1015" spans="1:22" customFormat="1" ht="13.35" customHeight="1" x14ac:dyDescent="0.25">
      <c r="A1015" s="2">
        <v>2022</v>
      </c>
      <c r="B1015" s="14" t="s">
        <v>464</v>
      </c>
      <c r="C1015" s="2" t="s">
        <v>1030</v>
      </c>
      <c r="D1015" s="2" t="s">
        <v>465</v>
      </c>
      <c r="E1015" s="2" t="s">
        <v>13</v>
      </c>
      <c r="F1015" s="2" t="s">
        <v>14</v>
      </c>
      <c r="G1015" s="9">
        <f>SUMIFS('Raw Data'!G$3:G$641,'Raw Data'!$B$3:$B$641,$B1015,'Raw Data'!$D$3:$D$641,$E1015)</f>
        <v>14800</v>
      </c>
      <c r="H1015" s="9">
        <f>SUMIFS('Raw Data'!H$3:H$641,'Raw Data'!$B$3:$B$641,$B1015,'Raw Data'!$D$3:$D$641,$E1015)</f>
        <v>40662.43</v>
      </c>
      <c r="I1015" s="9">
        <f>SUMIFS('Raw Data'!I$3:I$641,'Raw Data'!$B$3:$B$641,$B1015,'Raw Data'!$D$3:$D$641,$E1015)</f>
        <v>1851.78</v>
      </c>
      <c r="J1015" s="10">
        <f t="shared" si="60"/>
        <v>42514.21</v>
      </c>
      <c r="K1015" s="11">
        <f t="shared" si="61"/>
        <v>-27714.21</v>
      </c>
      <c r="L1015" s="10">
        <f t="shared" si="62"/>
        <v>8633.3333333333321</v>
      </c>
      <c r="M1015" s="11">
        <f t="shared" si="63"/>
        <v>-33880.876666666663</v>
      </c>
      <c r="N1015" s="43">
        <v>1</v>
      </c>
      <c r="O1015" s="12">
        <v>2440</v>
      </c>
      <c r="P1015" s="13">
        <v>0</v>
      </c>
      <c r="Q1015" s="43">
        <v>0</v>
      </c>
      <c r="R1015" s="43">
        <v>55</v>
      </c>
      <c r="S1015" s="13">
        <v>0</v>
      </c>
      <c r="T1015" s="42" t="s">
        <v>13</v>
      </c>
      <c r="U1015" s="2">
        <v>600</v>
      </c>
    </row>
    <row r="1016" spans="1:22" customFormat="1" ht="13.35" customHeight="1" x14ac:dyDescent="0.25">
      <c r="A1016" s="2">
        <v>2022</v>
      </c>
      <c r="B1016" s="14" t="s">
        <v>464</v>
      </c>
      <c r="C1016" s="2" t="s">
        <v>1030</v>
      </c>
      <c r="D1016" s="2" t="s">
        <v>465</v>
      </c>
      <c r="E1016" s="2" t="s">
        <v>462</v>
      </c>
      <c r="F1016" s="2" t="s">
        <v>463</v>
      </c>
      <c r="G1016" s="9">
        <f>SUMIFS('Raw Data'!G$3:G$641,'Raw Data'!$B$3:$B$641,$B1016,'Raw Data'!$D$3:$D$641,$E1016)</f>
        <v>0</v>
      </c>
      <c r="H1016" s="9">
        <f>SUMIFS('Raw Data'!H$3:H$641,'Raw Data'!$B$3:$B$641,$B1016,'Raw Data'!$D$3:$D$641,$E1016)</f>
        <v>5138.51</v>
      </c>
      <c r="I1016" s="9">
        <f>SUMIFS('Raw Data'!I$3:I$641,'Raw Data'!$B$3:$B$641,$B1016,'Raw Data'!$D$3:$D$641,$E1016)</f>
        <v>0</v>
      </c>
      <c r="J1016" s="10">
        <f t="shared" si="60"/>
        <v>5138.51</v>
      </c>
      <c r="K1016" s="11">
        <f t="shared" si="61"/>
        <v>-5138.51</v>
      </c>
      <c r="L1016" s="10">
        <f t="shared" si="62"/>
        <v>0</v>
      </c>
      <c r="M1016" s="11">
        <f t="shared" si="63"/>
        <v>-5138.51</v>
      </c>
      <c r="N1016" s="43">
        <v>1</v>
      </c>
      <c r="O1016" s="12">
        <v>2440</v>
      </c>
      <c r="P1016" s="13">
        <v>0</v>
      </c>
      <c r="Q1016" s="43">
        <v>0</v>
      </c>
      <c r="R1016" s="43">
        <v>55</v>
      </c>
      <c r="S1016" s="13">
        <v>0</v>
      </c>
      <c r="T1016" s="42" t="s">
        <v>462</v>
      </c>
      <c r="U1016" s="2">
        <v>600</v>
      </c>
    </row>
    <row r="1017" spans="1:22" ht="13.15" customHeight="1" x14ac:dyDescent="0.25">
      <c r="A1017" s="2">
        <v>2022</v>
      </c>
      <c r="B1017" s="14" t="s">
        <v>464</v>
      </c>
      <c r="C1017" s="2" t="s">
        <v>1030</v>
      </c>
      <c r="D1017" s="2" t="s">
        <v>465</v>
      </c>
      <c r="E1017" s="2">
        <v>752</v>
      </c>
      <c r="F1017" s="2" t="s">
        <v>50</v>
      </c>
      <c r="G1017" s="9">
        <f>SUMIFS('Raw Data'!G$3:G$641,'Raw Data'!$B$3:$B$641,$B1017,'Raw Data'!$D$3:$D$641,$E1017)</f>
        <v>5000</v>
      </c>
      <c r="H1017" s="9">
        <f>SUMIFS('Raw Data'!H$3:H$641,'Raw Data'!$B$3:$B$641,$B1017,'Raw Data'!$D$3:$D$641,$E1017)</f>
        <v>5568.5</v>
      </c>
      <c r="I1017" s="9">
        <f>SUMIFS('Raw Data'!I$3:I$641,'Raw Data'!$B$3:$B$641,$B1017,'Raw Data'!$D$3:$D$641,$E1017)</f>
        <v>0</v>
      </c>
      <c r="J1017" s="10">
        <f t="shared" si="60"/>
        <v>5568.5</v>
      </c>
      <c r="K1017" s="11">
        <f t="shared" si="61"/>
        <v>-568.5</v>
      </c>
      <c r="L1017" s="10">
        <f t="shared" si="62"/>
        <v>2916.666666666667</v>
      </c>
      <c r="M1017" s="11">
        <f t="shared" si="63"/>
        <v>-2651.833333333333</v>
      </c>
      <c r="N1017" s="43">
        <v>1</v>
      </c>
      <c r="O1017" s="12">
        <v>2440</v>
      </c>
      <c r="P1017" s="13">
        <v>0</v>
      </c>
      <c r="Q1017" s="43">
        <v>0</v>
      </c>
      <c r="R1017" s="43">
        <v>55</v>
      </c>
      <c r="S1017" s="13">
        <v>0</v>
      </c>
      <c r="T1017" s="42">
        <v>752</v>
      </c>
      <c r="U1017" s="2">
        <v>700</v>
      </c>
    </row>
    <row r="1018" spans="1:22" ht="13.15" customHeight="1" x14ac:dyDescent="0.25">
      <c r="A1018" s="2">
        <v>2022</v>
      </c>
      <c r="B1018" s="44" t="s">
        <v>643</v>
      </c>
      <c r="C1018" s="44" t="s">
        <v>1030</v>
      </c>
      <c r="D1018" s="44" t="s">
        <v>644</v>
      </c>
      <c r="E1018" s="44" t="s">
        <v>345</v>
      </c>
      <c r="F1018" s="44" t="s">
        <v>346</v>
      </c>
      <c r="G1018" s="9">
        <f>SUMIFS('Raw Data'!G$3:G$641,'Raw Data'!$B$3:$B$641,$B1018,'Raw Data'!$D$3:$D$641,$E1018)</f>
        <v>0</v>
      </c>
      <c r="H1018" s="9">
        <f>SUMIFS('Raw Data'!H$3:H$641,'Raw Data'!$B$3:$B$641,$B1018,'Raw Data'!$D$3:$D$641,$E1018)</f>
        <v>0</v>
      </c>
      <c r="I1018" s="9">
        <f>SUMIFS('Raw Data'!I$3:I$641,'Raw Data'!$B$3:$B$641,$B1018,'Raw Data'!$D$3:$D$641,$E1018)</f>
        <v>0</v>
      </c>
      <c r="J1018" s="10">
        <f t="shared" si="60"/>
        <v>0</v>
      </c>
      <c r="K1018" s="11">
        <f t="shared" si="61"/>
        <v>0</v>
      </c>
      <c r="L1018" s="10">
        <f t="shared" si="62"/>
        <v>0</v>
      </c>
      <c r="M1018" s="11">
        <f t="shared" si="63"/>
        <v>0</v>
      </c>
      <c r="N1018" s="43">
        <v>1</v>
      </c>
      <c r="O1018" s="12">
        <v>2834</v>
      </c>
      <c r="P1018" s="13">
        <v>0</v>
      </c>
      <c r="Q1018" s="43">
        <v>0</v>
      </c>
      <c r="R1018" s="43">
        <v>0</v>
      </c>
      <c r="S1018" s="13">
        <v>112</v>
      </c>
      <c r="T1018" s="42" t="s">
        <v>345</v>
      </c>
      <c r="U1018" s="2">
        <v>300</v>
      </c>
    </row>
    <row r="1019" spans="1:22" customFormat="1" ht="13.35" customHeight="1" x14ac:dyDescent="0.25">
      <c r="A1019" s="2">
        <v>2022</v>
      </c>
      <c r="B1019" s="44" t="s">
        <v>643</v>
      </c>
      <c r="C1019" s="44" t="s">
        <v>1030</v>
      </c>
      <c r="D1019" s="44" t="s">
        <v>644</v>
      </c>
      <c r="E1019" s="44" t="s">
        <v>19</v>
      </c>
      <c r="F1019" s="44" t="s">
        <v>20</v>
      </c>
      <c r="G1019" s="9">
        <f>SUMIFS('Raw Data'!G$3:G$641,'Raw Data'!$B$3:$B$641,$B1019,'Raw Data'!$D$3:$D$641,$E1019)</f>
        <v>0</v>
      </c>
      <c r="H1019" s="9">
        <f>SUMIFS('Raw Data'!H$3:H$641,'Raw Data'!$B$3:$B$641,$B1019,'Raw Data'!$D$3:$D$641,$E1019)</f>
        <v>0</v>
      </c>
      <c r="I1019" s="9">
        <f>SUMIFS('Raw Data'!I$3:I$641,'Raw Data'!$B$3:$B$641,$B1019,'Raw Data'!$D$3:$D$641,$E1019)</f>
        <v>0</v>
      </c>
      <c r="J1019" s="10">
        <f t="shared" si="60"/>
        <v>0</v>
      </c>
      <c r="K1019" s="11">
        <f t="shared" si="61"/>
        <v>0</v>
      </c>
      <c r="L1019" s="10">
        <f t="shared" si="62"/>
        <v>0</v>
      </c>
      <c r="M1019" s="11">
        <f t="shared" si="63"/>
        <v>0</v>
      </c>
      <c r="N1019" s="43">
        <v>1</v>
      </c>
      <c r="O1019" s="12">
        <v>2834</v>
      </c>
      <c r="P1019" s="13">
        <v>0</v>
      </c>
      <c r="Q1019" s="43">
        <v>0</v>
      </c>
      <c r="R1019" s="43">
        <v>0</v>
      </c>
      <c r="S1019" s="13">
        <v>112</v>
      </c>
      <c r="T1019" s="42" t="s">
        <v>19</v>
      </c>
      <c r="U1019" s="2">
        <v>500</v>
      </c>
      <c r="V1019" s="6"/>
    </row>
    <row r="1020" spans="1:22" ht="13.15" customHeight="1" x14ac:dyDescent="0.25">
      <c r="A1020" s="2">
        <v>2022</v>
      </c>
      <c r="B1020" s="44" t="s">
        <v>645</v>
      </c>
      <c r="C1020" s="44" t="s">
        <v>1030</v>
      </c>
      <c r="D1020" s="44" t="s">
        <v>646</v>
      </c>
      <c r="E1020" s="44" t="s">
        <v>345</v>
      </c>
      <c r="F1020" s="44" t="s">
        <v>346</v>
      </c>
      <c r="G1020" s="9">
        <f>SUMIFS('Raw Data'!G$3:G$641,'Raw Data'!$B$3:$B$641,$B1020,'Raw Data'!$D$3:$D$641,$E1020)</f>
        <v>0</v>
      </c>
      <c r="H1020" s="9">
        <f>SUMIFS('Raw Data'!H$3:H$641,'Raw Data'!$B$3:$B$641,$B1020,'Raw Data'!$D$3:$D$641,$E1020)</f>
        <v>2500</v>
      </c>
      <c r="I1020" s="9">
        <f>SUMIFS('Raw Data'!I$3:I$641,'Raw Data'!$B$3:$B$641,$B1020,'Raw Data'!$D$3:$D$641,$E1020)</f>
        <v>2700</v>
      </c>
      <c r="J1020" s="10">
        <f t="shared" si="60"/>
        <v>5200</v>
      </c>
      <c r="K1020" s="11">
        <f t="shared" si="61"/>
        <v>-5200</v>
      </c>
      <c r="L1020" s="10">
        <f t="shared" si="62"/>
        <v>0</v>
      </c>
      <c r="M1020" s="11">
        <f t="shared" si="63"/>
        <v>-5200</v>
      </c>
      <c r="N1020" s="46">
        <v>1</v>
      </c>
      <c r="O1020" s="2">
        <v>2834</v>
      </c>
      <c r="P1020" s="47">
        <v>0</v>
      </c>
      <c r="Q1020" s="46">
        <v>0</v>
      </c>
      <c r="R1020" s="46">
        <v>0</v>
      </c>
      <c r="S1020" s="47">
        <v>173</v>
      </c>
      <c r="T1020" s="42">
        <v>360</v>
      </c>
      <c r="U1020" s="2">
        <v>300</v>
      </c>
      <c r="V1020"/>
    </row>
    <row r="1021" spans="1:22" ht="13.15" customHeight="1" x14ac:dyDescent="0.25">
      <c r="A1021" s="2">
        <v>2022</v>
      </c>
      <c r="B1021" s="44" t="s">
        <v>645</v>
      </c>
      <c r="C1021" s="44" t="s">
        <v>1030</v>
      </c>
      <c r="D1021" s="44" t="s">
        <v>646</v>
      </c>
      <c r="E1021" s="44" t="s">
        <v>19</v>
      </c>
      <c r="F1021" s="44" t="s">
        <v>20</v>
      </c>
      <c r="G1021" s="9">
        <f>SUMIFS('Raw Data'!G$3:G$641,'Raw Data'!$B$3:$B$641,$B1021,'Raw Data'!$D$3:$D$641,$E1021)</f>
        <v>0</v>
      </c>
      <c r="H1021" s="9">
        <f>SUMIFS('Raw Data'!H$3:H$641,'Raw Data'!$B$3:$B$641,$B1021,'Raw Data'!$D$3:$D$641,$E1021)</f>
        <v>0</v>
      </c>
      <c r="I1021" s="9">
        <f>SUMIFS('Raw Data'!I$3:I$641,'Raw Data'!$B$3:$B$641,$B1021,'Raw Data'!$D$3:$D$641,$E1021)</f>
        <v>900</v>
      </c>
      <c r="J1021" s="10">
        <f t="shared" si="60"/>
        <v>900</v>
      </c>
      <c r="K1021" s="11">
        <f t="shared" si="61"/>
        <v>-900</v>
      </c>
      <c r="L1021" s="10">
        <f t="shared" si="62"/>
        <v>0</v>
      </c>
      <c r="M1021" s="11">
        <f t="shared" si="63"/>
        <v>-900</v>
      </c>
      <c r="N1021" s="43">
        <v>1</v>
      </c>
      <c r="O1021" s="12">
        <v>2834</v>
      </c>
      <c r="P1021" s="13">
        <v>0</v>
      </c>
      <c r="Q1021" s="43">
        <v>0</v>
      </c>
      <c r="R1021" s="43">
        <v>0</v>
      </c>
      <c r="S1021" s="13">
        <v>173</v>
      </c>
      <c r="T1021" s="42" t="s">
        <v>19</v>
      </c>
      <c r="U1021" s="2">
        <v>500</v>
      </c>
      <c r="V1021"/>
    </row>
    <row r="1022" spans="1:22" customFormat="1" ht="13.35" customHeight="1" x14ac:dyDescent="0.25">
      <c r="A1022" s="2">
        <v>2022</v>
      </c>
      <c r="B1022" s="44" t="s">
        <v>871</v>
      </c>
      <c r="C1022" s="44" t="s">
        <v>1030</v>
      </c>
      <c r="D1022" s="44" t="s">
        <v>872</v>
      </c>
      <c r="E1022" s="44" t="s">
        <v>19</v>
      </c>
      <c r="F1022" s="44" t="s">
        <v>20</v>
      </c>
      <c r="G1022" s="9">
        <f>SUMIFS('Raw Data'!G$3:G$641,'Raw Data'!$B$3:$B$641,$B1022,'Raw Data'!$D$3:$D$641,$E1022)</f>
        <v>0</v>
      </c>
      <c r="H1022" s="9">
        <f>SUMIFS('Raw Data'!H$3:H$641,'Raw Data'!$B$3:$B$641,$B1022,'Raw Data'!$D$3:$D$641,$E1022)</f>
        <v>0</v>
      </c>
      <c r="I1022" s="9">
        <f>SUMIFS('Raw Data'!I$3:I$641,'Raw Data'!$B$3:$B$641,$B1022,'Raw Data'!$D$3:$D$641,$E1022)</f>
        <v>0</v>
      </c>
      <c r="J1022" s="10">
        <f t="shared" si="60"/>
        <v>0</v>
      </c>
      <c r="K1022" s="11">
        <f t="shared" si="61"/>
        <v>0</v>
      </c>
      <c r="L1022" s="10">
        <f t="shared" si="62"/>
        <v>0</v>
      </c>
      <c r="M1022" s="11">
        <f t="shared" si="63"/>
        <v>0</v>
      </c>
      <c r="N1022" s="46">
        <v>1</v>
      </c>
      <c r="O1022" s="2">
        <v>2836</v>
      </c>
      <c r="P1022" s="47">
        <v>0</v>
      </c>
      <c r="Q1022" s="46">
        <v>0</v>
      </c>
      <c r="R1022" s="46">
        <v>0</v>
      </c>
      <c r="S1022" s="47">
        <v>112</v>
      </c>
      <c r="T1022" s="42">
        <v>580</v>
      </c>
      <c r="U1022" s="2">
        <v>500</v>
      </c>
      <c r="V1022" s="6"/>
    </row>
    <row r="1023" spans="1:22" customFormat="1" ht="13.35" customHeight="1" x14ac:dyDescent="0.25">
      <c r="A1023" s="2">
        <v>2022</v>
      </c>
      <c r="B1023" s="44" t="s">
        <v>663</v>
      </c>
      <c r="C1023" s="44" t="s">
        <v>1030</v>
      </c>
      <c r="D1023" s="44" t="s">
        <v>664</v>
      </c>
      <c r="E1023" s="44" t="s">
        <v>345</v>
      </c>
      <c r="F1023" s="44" t="s">
        <v>346</v>
      </c>
      <c r="G1023" s="9">
        <f>SUMIFS('Raw Data'!G$3:G$641,'Raw Data'!$B$3:$B$641,$B1023,'Raw Data'!$D$3:$D$641,$E1023)</f>
        <v>0</v>
      </c>
      <c r="H1023" s="9">
        <f>SUMIFS('Raw Data'!H$3:H$641,'Raw Data'!$B$3:$B$641,$B1023,'Raw Data'!$D$3:$D$641,$E1023)</f>
        <v>268.8</v>
      </c>
      <c r="I1023" s="9">
        <f>SUMIFS('Raw Data'!I$3:I$641,'Raw Data'!$B$3:$B$641,$B1023,'Raw Data'!$D$3:$D$641,$E1023)</f>
        <v>0</v>
      </c>
      <c r="J1023" s="10">
        <f t="shared" si="60"/>
        <v>268.8</v>
      </c>
      <c r="K1023" s="11">
        <f t="shared" si="61"/>
        <v>-268.8</v>
      </c>
      <c r="L1023" s="10">
        <f t="shared" si="62"/>
        <v>0</v>
      </c>
      <c r="M1023" s="11">
        <f t="shared" si="63"/>
        <v>-268.8</v>
      </c>
      <c r="N1023" s="43">
        <v>1</v>
      </c>
      <c r="O1023" s="12">
        <v>2836</v>
      </c>
      <c r="P1023" s="13">
        <v>0</v>
      </c>
      <c r="Q1023" s="43">
        <v>0</v>
      </c>
      <c r="R1023" s="43">
        <v>0</v>
      </c>
      <c r="S1023" s="13">
        <v>173</v>
      </c>
      <c r="T1023" s="42" t="s">
        <v>345</v>
      </c>
      <c r="U1023" s="2">
        <v>300</v>
      </c>
    </row>
    <row r="1024" spans="1:22" ht="13.15" customHeight="1" x14ac:dyDescent="0.25">
      <c r="A1024" s="2">
        <v>2022</v>
      </c>
      <c r="B1024" s="44" t="s">
        <v>663</v>
      </c>
      <c r="C1024" s="44" t="s">
        <v>1030</v>
      </c>
      <c r="D1024" s="44" t="s">
        <v>664</v>
      </c>
      <c r="E1024" s="44" t="s">
        <v>19</v>
      </c>
      <c r="F1024" s="44" t="s">
        <v>20</v>
      </c>
      <c r="G1024" s="9">
        <f>SUMIFS('Raw Data'!G$3:G$641,'Raw Data'!$B$3:$B$641,$B1024,'Raw Data'!$D$3:$D$641,$E1024)</f>
        <v>0</v>
      </c>
      <c r="H1024" s="9">
        <f>SUMIFS('Raw Data'!H$3:H$641,'Raw Data'!$B$3:$B$641,$B1024,'Raw Data'!$D$3:$D$641,$E1024)</f>
        <v>0</v>
      </c>
      <c r="I1024" s="9">
        <f>SUMIFS('Raw Data'!I$3:I$641,'Raw Data'!$B$3:$B$641,$B1024,'Raw Data'!$D$3:$D$641,$E1024)</f>
        <v>0</v>
      </c>
      <c r="J1024" s="10">
        <f t="shared" si="60"/>
        <v>0</v>
      </c>
      <c r="K1024" s="11">
        <f t="shared" si="61"/>
        <v>0</v>
      </c>
      <c r="L1024" s="10">
        <f t="shared" si="62"/>
        <v>0</v>
      </c>
      <c r="M1024" s="11">
        <f t="shared" si="63"/>
        <v>0</v>
      </c>
      <c r="N1024" s="43">
        <v>1</v>
      </c>
      <c r="O1024" s="12">
        <v>2836</v>
      </c>
      <c r="P1024" s="13">
        <v>0</v>
      </c>
      <c r="Q1024" s="43">
        <v>0</v>
      </c>
      <c r="R1024" s="43">
        <v>0</v>
      </c>
      <c r="S1024" s="13">
        <v>173</v>
      </c>
      <c r="T1024" s="42" t="s">
        <v>19</v>
      </c>
      <c r="U1024" s="2">
        <v>500</v>
      </c>
    </row>
    <row r="1025" spans="1:13" ht="13.15" customHeight="1" thickBot="1" x14ac:dyDescent="0.3">
      <c r="A1025" s="17"/>
      <c r="B1025" s="17"/>
      <c r="C1025" s="18"/>
      <c r="D1025" s="17"/>
      <c r="E1025" s="17"/>
      <c r="F1025" s="17"/>
      <c r="G1025" s="19">
        <f t="shared" ref="G1025:L1025" si="64">SUM(G4:G1024)</f>
        <v>32481434.910000004</v>
      </c>
      <c r="H1025" s="19">
        <f t="shared" si="64"/>
        <v>19094307.039999995</v>
      </c>
      <c r="I1025" s="19">
        <f t="shared" si="64"/>
        <v>933782.66</v>
      </c>
      <c r="J1025" s="19">
        <f t="shared" si="64"/>
        <v>20028089.699999996</v>
      </c>
      <c r="K1025" s="19">
        <f t="shared" si="64"/>
        <v>12453345.209999997</v>
      </c>
      <c r="L1025" s="19">
        <f t="shared" si="64"/>
        <v>18947503.697500017</v>
      </c>
      <c r="M1025" s="19">
        <f t="shared" ref="M1025" si="65">SUM(M4:M1024)</f>
        <v>-1080586.0025000004</v>
      </c>
    </row>
    <row r="1026" spans="1:13" ht="15.75" thickTop="1" x14ac:dyDescent="0.25">
      <c r="F1026" s="20" t="s">
        <v>790</v>
      </c>
      <c r="G1026" s="21">
        <f>+'Raw Data'!G1</f>
        <v>32481434.909999989</v>
      </c>
      <c r="H1026" s="21">
        <f>+'Raw Data'!H1</f>
        <v>19094307.039999995</v>
      </c>
      <c r="I1026" s="21">
        <f>+'Raw Data'!I1</f>
        <v>933782.66</v>
      </c>
    </row>
    <row r="1027" spans="1:13" ht="13.15" customHeight="1" x14ac:dyDescent="0.25">
      <c r="G1027" s="21">
        <f>+G1025-G1026</f>
        <v>0</v>
      </c>
      <c r="H1027" s="21">
        <f t="shared" ref="H1027:I1027" si="66">+H1025-H1026</f>
        <v>0</v>
      </c>
      <c r="I1027" s="21">
        <f t="shared" si="66"/>
        <v>0</v>
      </c>
    </row>
    <row r="1028" spans="1:13" x14ac:dyDescent="0.25">
      <c r="B1028" s="6" t="s">
        <v>791</v>
      </c>
    </row>
    <row r="1029" spans="1:13" x14ac:dyDescent="0.25">
      <c r="B1029" s="23" t="s">
        <v>792</v>
      </c>
      <c r="C1029" s="23"/>
      <c r="D1029" s="23"/>
      <c r="E1029" s="23"/>
      <c r="G1029" s="22" t="s">
        <v>743</v>
      </c>
    </row>
    <row r="1030" spans="1:13" x14ac:dyDescent="0.25">
      <c r="B1030" s="16" t="s">
        <v>793</v>
      </c>
      <c r="K1030" s="22" t="s">
        <v>808</v>
      </c>
    </row>
    <row r="1031" spans="1:13" x14ac:dyDescent="0.25">
      <c r="B1031" s="16" t="s">
        <v>794</v>
      </c>
      <c r="J1031" s="2" t="s">
        <v>750</v>
      </c>
      <c r="K1031" s="4">
        <f t="shared" ref="K1031:K1036" si="67">SUMIF($C$4:$C$1024,J1031,$K$4:$K$1024)</f>
        <v>235851.61000000004</v>
      </c>
    </row>
    <row r="1032" spans="1:13" x14ac:dyDescent="0.25">
      <c r="J1032" s="2" t="s">
        <v>799</v>
      </c>
      <c r="K1032" s="4">
        <f t="shared" si="67"/>
        <v>750754.04999999935</v>
      </c>
    </row>
    <row r="1033" spans="1:13" x14ac:dyDescent="0.25">
      <c r="B1033" s="6" t="s">
        <v>743</v>
      </c>
      <c r="J1033" s="2" t="s">
        <v>754</v>
      </c>
      <c r="K1033" s="4">
        <f t="shared" si="67"/>
        <v>-1806966.4399999995</v>
      </c>
    </row>
    <row r="1034" spans="1:13" x14ac:dyDescent="0.25">
      <c r="J1034" s="2" t="s">
        <v>758</v>
      </c>
      <c r="K1034" s="4">
        <f t="shared" si="67"/>
        <v>12156538.460000001</v>
      </c>
      <c r="M1034" s="24"/>
    </row>
    <row r="1035" spans="1:13" x14ac:dyDescent="0.25">
      <c r="B1035" s="25" t="s">
        <v>795</v>
      </c>
      <c r="C1035" s="25"/>
      <c r="D1035" s="26"/>
      <c r="J1035" s="2" t="s">
        <v>1021</v>
      </c>
      <c r="K1035" s="4">
        <f t="shared" si="67"/>
        <v>905898.53999999992</v>
      </c>
      <c r="M1035" s="24"/>
    </row>
    <row r="1036" spans="1:13" x14ac:dyDescent="0.25">
      <c r="J1036" s="2" t="s">
        <v>1030</v>
      </c>
      <c r="K1036" s="4">
        <f t="shared" si="67"/>
        <v>211268.99000000011</v>
      </c>
      <c r="M1036" s="24"/>
    </row>
    <row r="1037" spans="1:13" ht="15.75" thickBot="1" x14ac:dyDescent="0.3">
      <c r="K1037" s="64">
        <f>SUM(K1031:K1036)</f>
        <v>12453345.210000001</v>
      </c>
      <c r="M1037" s="24"/>
    </row>
    <row r="1038" spans="1:13" ht="15.75" thickTop="1" x14ac:dyDescent="0.25">
      <c r="K1038" s="22">
        <f>+K1037-K1025</f>
        <v>0</v>
      </c>
      <c r="M1038" s="24"/>
    </row>
    <row r="1039" spans="1:13" x14ac:dyDescent="0.25">
      <c r="M1039" s="24"/>
    </row>
    <row r="1040" spans="1:13" x14ac:dyDescent="0.25">
      <c r="M1040" s="24"/>
    </row>
    <row r="1041" spans="5:13" x14ac:dyDescent="0.25">
      <c r="M1041" s="24"/>
    </row>
    <row r="1042" spans="5:13" x14ac:dyDescent="0.25">
      <c r="F1042" s="26" t="s">
        <v>1040</v>
      </c>
      <c r="G1042" s="21"/>
      <c r="H1042" s="21"/>
      <c r="M1042" s="24"/>
    </row>
    <row r="1043" spans="5:13" x14ac:dyDescent="0.25">
      <c r="M1043" s="24"/>
    </row>
    <row r="1044" spans="5:13" ht="15.75" thickBot="1" x14ac:dyDescent="0.3">
      <c r="E1044" s="16"/>
      <c r="F1044" s="27" t="s">
        <v>3</v>
      </c>
      <c r="G1044" s="28" t="s">
        <v>5</v>
      </c>
      <c r="H1044" s="28" t="s">
        <v>6</v>
      </c>
      <c r="I1044" s="28" t="s">
        <v>7</v>
      </c>
      <c r="J1044" s="28" t="s">
        <v>796</v>
      </c>
      <c r="M1044" s="24"/>
    </row>
    <row r="1045" spans="5:13" x14ac:dyDescent="0.25">
      <c r="E1045" s="16"/>
      <c r="F1045" s="41">
        <v>200</v>
      </c>
      <c r="G1045" s="30">
        <f t="shared" ref="G1045:G1052" si="68">SUMIF($U$4:$U$1024,$F1045,$G$4:$G$1024)</f>
        <v>582915</v>
      </c>
      <c r="H1045" s="30">
        <f t="shared" ref="H1045:H1052" si="69">SUMIF($U$4:$U$1024,$F1045,$H$4:$H$1024)</f>
        <v>309847.37</v>
      </c>
      <c r="I1045" s="30">
        <f t="shared" ref="I1045:I1052" si="70">SUMIF($U$4:$U$1024,$F1045,$I$4:$I$1024)</f>
        <v>0</v>
      </c>
      <c r="J1045" s="30">
        <f>+G1045-H1045-I1045</f>
        <v>273067.63</v>
      </c>
      <c r="M1045" s="24"/>
    </row>
    <row r="1046" spans="5:13" x14ac:dyDescent="0.25">
      <c r="E1046" s="16"/>
      <c r="F1046" s="29">
        <v>300</v>
      </c>
      <c r="G1046" s="30">
        <f t="shared" si="68"/>
        <v>1662728.84</v>
      </c>
      <c r="H1046" s="30">
        <f t="shared" si="69"/>
        <v>707568.40000000026</v>
      </c>
      <c r="I1046" s="30">
        <f t="shared" si="70"/>
        <v>11727</v>
      </c>
      <c r="J1046" s="30">
        <f>+G1046-H1046-I1046</f>
        <v>943433.43999999983</v>
      </c>
      <c r="M1046" s="24"/>
    </row>
    <row r="1047" spans="5:13" x14ac:dyDescent="0.25">
      <c r="E1047" s="16"/>
      <c r="F1047" s="31">
        <v>400</v>
      </c>
      <c r="G1047" s="30">
        <f t="shared" si="68"/>
        <v>1385184.26</v>
      </c>
      <c r="H1047" s="30">
        <f t="shared" si="69"/>
        <v>615982.22</v>
      </c>
      <c r="I1047" s="30">
        <f t="shared" si="70"/>
        <v>19412.669999999998</v>
      </c>
      <c r="J1047" s="4">
        <f t="shared" ref="J1047:J1052" si="71">+G1047-H1047-I1047</f>
        <v>749789.37</v>
      </c>
      <c r="L1047" s="5"/>
      <c r="M1047" s="5"/>
    </row>
    <row r="1048" spans="5:13" x14ac:dyDescent="0.25">
      <c r="E1048" s="16"/>
      <c r="F1048" s="31">
        <v>500</v>
      </c>
      <c r="G1048" s="30">
        <f t="shared" si="68"/>
        <v>12397823.319999998</v>
      </c>
      <c r="H1048" s="30">
        <f t="shared" si="69"/>
        <v>6927146.5599999996</v>
      </c>
      <c r="I1048" s="30">
        <f t="shared" si="70"/>
        <v>9180.7099999999991</v>
      </c>
      <c r="J1048" s="4">
        <f t="shared" si="71"/>
        <v>5461496.0499999989</v>
      </c>
    </row>
    <row r="1049" spans="5:13" x14ac:dyDescent="0.25">
      <c r="F1049" s="31">
        <v>600</v>
      </c>
      <c r="G1049" s="30">
        <f t="shared" si="68"/>
        <v>3514358.2199999988</v>
      </c>
      <c r="H1049" s="30">
        <f t="shared" si="69"/>
        <v>2278643.0799999987</v>
      </c>
      <c r="I1049" s="30">
        <f t="shared" si="70"/>
        <v>880417.68</v>
      </c>
      <c r="J1049" s="4">
        <f t="shared" si="71"/>
        <v>355297.46000000008</v>
      </c>
    </row>
    <row r="1050" spans="5:13" x14ac:dyDescent="0.25">
      <c r="F1050" s="31">
        <v>700</v>
      </c>
      <c r="G1050" s="30">
        <f t="shared" si="68"/>
        <v>208621.31000000003</v>
      </c>
      <c r="H1050" s="30">
        <f t="shared" si="69"/>
        <v>1809565.4799999997</v>
      </c>
      <c r="I1050" s="30">
        <f t="shared" si="70"/>
        <v>13044.6</v>
      </c>
      <c r="J1050" s="4">
        <f t="shared" si="71"/>
        <v>-1613988.7699999998</v>
      </c>
    </row>
    <row r="1051" spans="5:13" x14ac:dyDescent="0.25">
      <c r="F1051" s="31">
        <v>800</v>
      </c>
      <c r="G1051" s="30">
        <f t="shared" si="68"/>
        <v>3284113.88</v>
      </c>
      <c r="H1051" s="30">
        <f t="shared" si="69"/>
        <v>1456420.72</v>
      </c>
      <c r="I1051" s="30">
        <f t="shared" si="70"/>
        <v>0</v>
      </c>
      <c r="J1051" s="4">
        <f t="shared" si="71"/>
        <v>1827693.16</v>
      </c>
    </row>
    <row r="1052" spans="5:13" x14ac:dyDescent="0.25">
      <c r="F1052" s="31">
        <v>900</v>
      </c>
      <c r="G1052" s="30">
        <f t="shared" si="68"/>
        <v>9445690.0800000001</v>
      </c>
      <c r="H1052" s="30">
        <f t="shared" si="69"/>
        <v>4989133.21</v>
      </c>
      <c r="I1052" s="30">
        <f t="shared" si="70"/>
        <v>0</v>
      </c>
      <c r="J1052" s="4">
        <f t="shared" si="71"/>
        <v>4456556.87</v>
      </c>
    </row>
    <row r="1053" spans="5:13" ht="15.75" thickBot="1" x14ac:dyDescent="0.3">
      <c r="F1053" s="32"/>
      <c r="G1053" s="33">
        <f>SUM(G1045:G1052)</f>
        <v>32481434.909999996</v>
      </c>
      <c r="H1053" s="33">
        <f t="shared" ref="H1053:J1053" si="72">SUM(H1045:H1052)</f>
        <v>19094307.039999999</v>
      </c>
      <c r="I1053" s="33">
        <f t="shared" si="72"/>
        <v>933782.66</v>
      </c>
      <c r="J1053" s="33">
        <f t="shared" si="72"/>
        <v>12453345.209999999</v>
      </c>
    </row>
    <row r="1054" spans="5:13" ht="15.75" thickTop="1" x14ac:dyDescent="0.25">
      <c r="F1054" s="34"/>
      <c r="G1054" s="21"/>
      <c r="H1054" s="21"/>
      <c r="I1054" s="21"/>
      <c r="J1054" s="21"/>
    </row>
    <row r="1055" spans="5:13" x14ac:dyDescent="0.25">
      <c r="F1055" s="34"/>
      <c r="G1055" s="21"/>
      <c r="H1055" s="21"/>
      <c r="I1055" s="21"/>
      <c r="J1055" s="21"/>
    </row>
    <row r="1056" spans="5:13" ht="15.75" thickBot="1" x14ac:dyDescent="0.3">
      <c r="F1056" s="35" t="s">
        <v>797</v>
      </c>
      <c r="G1056" s="28" t="s">
        <v>5</v>
      </c>
      <c r="H1056" s="28" t="s">
        <v>6</v>
      </c>
      <c r="I1056" s="28" t="s">
        <v>7</v>
      </c>
      <c r="J1056" s="28" t="s">
        <v>796</v>
      </c>
    </row>
    <row r="1057" spans="6:10" x14ac:dyDescent="0.25">
      <c r="F1057" s="36" t="s">
        <v>750</v>
      </c>
      <c r="G1057" s="30">
        <f t="shared" ref="G1057:I1061" si="73">SUMIF($C$4:$C$1024,$F1057,G$4:G$1024)</f>
        <v>76101.400000000009</v>
      </c>
      <c r="H1057" s="30">
        <f t="shared" si="73"/>
        <v>-159750.21000000002</v>
      </c>
      <c r="I1057" s="30">
        <f t="shared" si="73"/>
        <v>0</v>
      </c>
      <c r="J1057" s="30">
        <f t="shared" ref="J1057:J1062" si="74">+G1057-H1057-I1057</f>
        <v>235851.61000000004</v>
      </c>
    </row>
    <row r="1058" spans="6:10" x14ac:dyDescent="0.25">
      <c r="F1058" s="37" t="s">
        <v>754</v>
      </c>
      <c r="G1058" s="4">
        <f t="shared" si="73"/>
        <v>1460235.4900000005</v>
      </c>
      <c r="H1058" s="4">
        <f t="shared" si="73"/>
        <v>2779901.8899999997</v>
      </c>
      <c r="I1058" s="30">
        <f t="shared" si="73"/>
        <v>487300.03999999992</v>
      </c>
      <c r="J1058" s="4">
        <f t="shared" si="74"/>
        <v>-1806966.439999999</v>
      </c>
    </row>
    <row r="1059" spans="6:10" x14ac:dyDescent="0.25">
      <c r="F1059" s="37" t="s">
        <v>758</v>
      </c>
      <c r="G1059" s="4">
        <f t="shared" si="73"/>
        <v>25551076.010000002</v>
      </c>
      <c r="H1059" s="4">
        <f t="shared" si="73"/>
        <v>13389266.259999998</v>
      </c>
      <c r="I1059" s="30">
        <f t="shared" si="73"/>
        <v>5271.29</v>
      </c>
      <c r="J1059" s="4">
        <f t="shared" si="74"/>
        <v>12156538.460000005</v>
      </c>
    </row>
    <row r="1060" spans="6:10" x14ac:dyDescent="0.25">
      <c r="F1060" s="37" t="s">
        <v>1021</v>
      </c>
      <c r="G1060" s="4">
        <f t="shared" si="73"/>
        <v>1914081.3599999999</v>
      </c>
      <c r="H1060" s="4">
        <f t="shared" si="73"/>
        <v>997505.25000000035</v>
      </c>
      <c r="I1060" s="30">
        <f t="shared" si="73"/>
        <v>10677.57</v>
      </c>
      <c r="J1060" s="4">
        <f t="shared" si="74"/>
        <v>905898.53999999957</v>
      </c>
    </row>
    <row r="1061" spans="6:10" x14ac:dyDescent="0.25">
      <c r="F1061" s="37" t="s">
        <v>1030</v>
      </c>
      <c r="G1061" s="4">
        <f t="shared" si="73"/>
        <v>628598.52</v>
      </c>
      <c r="H1061" s="4">
        <f t="shared" si="73"/>
        <v>378305.75999999989</v>
      </c>
      <c r="I1061" s="30">
        <f t="shared" si="73"/>
        <v>39023.769999999997</v>
      </c>
      <c r="J1061" s="4">
        <f t="shared" si="74"/>
        <v>211268.99000000014</v>
      </c>
    </row>
    <row r="1062" spans="6:10" x14ac:dyDescent="0.25">
      <c r="F1062" s="37" t="s">
        <v>799</v>
      </c>
      <c r="G1062" s="4">
        <f>SUMIF($C$4:$C$1024,$F1062,G$4:G$1024)</f>
        <v>2851342.13</v>
      </c>
      <c r="H1062" s="4">
        <f>SUMIF($C$4:$C$1024,$F1062,H$4:H$1024)</f>
        <v>1709078.0899999996</v>
      </c>
      <c r="I1062" s="38">
        <f>SUMIF($C$4:$C$1024,$F1062,I$4:I$1024)+I38</f>
        <v>391509.99000000011</v>
      </c>
      <c r="J1062" s="4">
        <f t="shared" si="74"/>
        <v>750754.05000000016</v>
      </c>
    </row>
    <row r="1063" spans="6:10" ht="15.75" thickBot="1" x14ac:dyDescent="0.3">
      <c r="F1063" s="39"/>
      <c r="G1063" s="33">
        <f t="shared" ref="G1063:J1063" si="75">SUM(G1057:G1062)</f>
        <v>32481434.91</v>
      </c>
      <c r="H1063" s="33">
        <f t="shared" si="75"/>
        <v>19094307.039999999</v>
      </c>
      <c r="I1063" s="33">
        <f t="shared" si="75"/>
        <v>933782.66</v>
      </c>
      <c r="J1063" s="33">
        <f t="shared" si="75"/>
        <v>12453345.210000006</v>
      </c>
    </row>
    <row r="1064" spans="6:10" ht="15.75" thickTop="1" x14ac:dyDescent="0.25">
      <c r="G1064" s="22">
        <f>+G1063-G1053</f>
        <v>0</v>
      </c>
      <c r="H1064" s="22">
        <f t="shared" ref="H1064:J1064" si="76">+H1063-H1053</f>
        <v>0</v>
      </c>
      <c r="I1064" s="22">
        <f t="shared" si="76"/>
        <v>0</v>
      </c>
      <c r="J1064" s="22">
        <f t="shared" si="76"/>
        <v>0</v>
      </c>
    </row>
    <row r="1065" spans="6:10" x14ac:dyDescent="0.25">
      <c r="F1065" s="15"/>
      <c r="I1065" s="22" t="s">
        <v>743</v>
      </c>
    </row>
    <row r="1066" spans="6:10" x14ac:dyDescent="0.25">
      <c r="F1066" s="15"/>
    </row>
    <row r="1067" spans="6:10" ht="15.75" thickBot="1" x14ac:dyDescent="0.3">
      <c r="F1067" s="15" t="s">
        <v>798</v>
      </c>
      <c r="G1067" s="28" t="s">
        <v>5</v>
      </c>
      <c r="H1067" s="28" t="s">
        <v>6</v>
      </c>
      <c r="I1067" s="28" t="s">
        <v>7</v>
      </c>
    </row>
    <row r="1068" spans="6:10" x14ac:dyDescent="0.25">
      <c r="F1068" s="1">
        <v>200</v>
      </c>
      <c r="G1068" s="8">
        <f>+G1045-'Raw Data'!G646</f>
        <v>0</v>
      </c>
      <c r="H1068" s="8">
        <f>+H1045-'Raw Data'!H646</f>
        <v>0</v>
      </c>
      <c r="I1068" s="8">
        <f>+I1045-'Raw Data'!I646</f>
        <v>0</v>
      </c>
    </row>
    <row r="1069" spans="6:10" x14ac:dyDescent="0.25">
      <c r="F1069" s="1">
        <v>300</v>
      </c>
      <c r="G1069" s="8">
        <f>+G1046-'Raw Data'!G647</f>
        <v>0</v>
      </c>
      <c r="H1069" s="8">
        <f>+H1046-'Raw Data'!H647</f>
        <v>0</v>
      </c>
      <c r="I1069" s="8">
        <f>+I1046-'Raw Data'!I647</f>
        <v>0</v>
      </c>
    </row>
    <row r="1070" spans="6:10" x14ac:dyDescent="0.25">
      <c r="F1070" s="1">
        <v>400</v>
      </c>
      <c r="G1070" s="8">
        <f>+G1047-'Raw Data'!G648</f>
        <v>0</v>
      </c>
      <c r="H1070" s="8">
        <f>+H1047-'Raw Data'!H648</f>
        <v>0</v>
      </c>
      <c r="I1070" s="8">
        <f>+I1047-'Raw Data'!I648</f>
        <v>0</v>
      </c>
    </row>
    <row r="1071" spans="6:10" x14ac:dyDescent="0.25">
      <c r="F1071" s="1">
        <v>500</v>
      </c>
      <c r="G1071" s="8">
        <f>+G1048-'Raw Data'!G649</f>
        <v>0</v>
      </c>
      <c r="H1071" s="8">
        <f>+H1048-'Raw Data'!H649</f>
        <v>0</v>
      </c>
      <c r="I1071" s="8">
        <f>+I1048-'Raw Data'!I649</f>
        <v>0</v>
      </c>
    </row>
    <row r="1072" spans="6:10" x14ac:dyDescent="0.25">
      <c r="F1072" s="1">
        <v>600</v>
      </c>
      <c r="G1072" s="8">
        <f>+G1049-'Raw Data'!G650</f>
        <v>0</v>
      </c>
      <c r="H1072" s="8">
        <f>+H1049-'Raw Data'!H650</f>
        <v>0</v>
      </c>
      <c r="I1072" s="8">
        <f>+I1049-'Raw Data'!I650</f>
        <v>0</v>
      </c>
    </row>
    <row r="1073" spans="6:9" x14ac:dyDescent="0.25">
      <c r="F1073" s="1">
        <v>700</v>
      </c>
      <c r="G1073" s="8">
        <f>+G1050-'Raw Data'!G651</f>
        <v>0</v>
      </c>
      <c r="H1073" s="8">
        <f>+H1050-'Raw Data'!H651</f>
        <v>0</v>
      </c>
      <c r="I1073" s="8">
        <f>+I1050-'Raw Data'!I651</f>
        <v>0</v>
      </c>
    </row>
    <row r="1074" spans="6:9" x14ac:dyDescent="0.25">
      <c r="F1074" s="1">
        <v>800</v>
      </c>
      <c r="G1074" s="8">
        <f>+G1051-'Raw Data'!G652</f>
        <v>0</v>
      </c>
      <c r="H1074" s="8">
        <f>+H1051-'Raw Data'!H652</f>
        <v>0</v>
      </c>
      <c r="I1074" s="8">
        <f>+I1051-'Raw Data'!I652</f>
        <v>0</v>
      </c>
    </row>
    <row r="1075" spans="6:9" x14ac:dyDescent="0.25">
      <c r="F1075" s="1">
        <v>900</v>
      </c>
      <c r="G1075" s="8">
        <f>+G1052-'Raw Data'!G653</f>
        <v>0</v>
      </c>
      <c r="H1075" s="8">
        <f>+H1052-'Raw Data'!H653</f>
        <v>0</v>
      </c>
      <c r="I1075" s="8">
        <f>+I1052-'Raw Data'!I653</f>
        <v>0</v>
      </c>
    </row>
    <row r="1076" spans="6:9" x14ac:dyDescent="0.25">
      <c r="F1076" s="15"/>
      <c r="G1076" s="40">
        <f>SUM(G1069:G1075)</f>
        <v>0</v>
      </c>
      <c r="H1076" s="40">
        <f>SUM(H1069:H1075)</f>
        <v>0</v>
      </c>
      <c r="I1076" s="40">
        <f>SUM(I1069:I1075)</f>
        <v>0</v>
      </c>
    </row>
    <row r="1077" spans="6:9" x14ac:dyDescent="0.25">
      <c r="F1077" s="15"/>
    </row>
    <row r="1078" spans="6:9" x14ac:dyDescent="0.25">
      <c r="F1078" s="15"/>
    </row>
    <row r="1079" spans="6:9" x14ac:dyDescent="0.25">
      <c r="F1079" s="15"/>
    </row>
    <row r="1080" spans="6:9" x14ac:dyDescent="0.25">
      <c r="F1080" s="15"/>
      <c r="G1080" s="6"/>
      <c r="H1080" s="6"/>
    </row>
    <row r="1081" spans="6:9" x14ac:dyDescent="0.25">
      <c r="F1081" s="15"/>
      <c r="G1081" s="6"/>
      <c r="H1081" s="6"/>
    </row>
    <row r="1082" spans="6:9" x14ac:dyDescent="0.25">
      <c r="F1082" s="15"/>
      <c r="G1082" s="6"/>
      <c r="H1082" s="6"/>
    </row>
    <row r="1083" spans="6:9" x14ac:dyDescent="0.25">
      <c r="F1083" s="15"/>
      <c r="G1083" s="6"/>
      <c r="H1083" s="6"/>
    </row>
    <row r="1084" spans="6:9" x14ac:dyDescent="0.25">
      <c r="F1084" s="15"/>
      <c r="G1084" s="6"/>
      <c r="H1084" s="6"/>
    </row>
    <row r="1085" spans="6:9" x14ac:dyDescent="0.25">
      <c r="F1085" s="15"/>
      <c r="G1085" s="6"/>
      <c r="H1085" s="6"/>
    </row>
    <row r="1086" spans="6:9" x14ac:dyDescent="0.25">
      <c r="F1086" s="15"/>
      <c r="G1086" s="6"/>
      <c r="H1086" s="6"/>
    </row>
    <row r="1087" spans="6:9" x14ac:dyDescent="0.25">
      <c r="F1087" s="15"/>
      <c r="G1087"/>
    </row>
    <row r="1088" spans="6:9" x14ac:dyDescent="0.25">
      <c r="F1088" s="15"/>
      <c r="G1088"/>
    </row>
    <row r="1089" spans="6:7" x14ac:dyDescent="0.25">
      <c r="F1089" s="15"/>
      <c r="G1089"/>
    </row>
    <row r="1090" spans="6:7" x14ac:dyDescent="0.25">
      <c r="F1090" s="15"/>
      <c r="G1090"/>
    </row>
    <row r="1091" spans="6:7" x14ac:dyDescent="0.25">
      <c r="F1091" s="15"/>
      <c r="G1091"/>
    </row>
    <row r="1092" spans="6:7" x14ac:dyDescent="0.25">
      <c r="F1092" s="15"/>
      <c r="G1092"/>
    </row>
    <row r="1093" spans="6:7" x14ac:dyDescent="0.25">
      <c r="F1093" s="15"/>
      <c r="G1093"/>
    </row>
    <row r="1094" spans="6:7" x14ac:dyDescent="0.25">
      <c r="F1094" s="15"/>
      <c r="G1094"/>
    </row>
    <row r="1095" spans="6:7" x14ac:dyDescent="0.25">
      <c r="F1095" s="15"/>
      <c r="G1095"/>
    </row>
    <row r="1096" spans="6:7" x14ac:dyDescent="0.25">
      <c r="F1096" s="15"/>
      <c r="G1096"/>
    </row>
    <row r="1097" spans="6:7" x14ac:dyDescent="0.25">
      <c r="F1097" s="15"/>
      <c r="G1097"/>
    </row>
    <row r="1098" spans="6:7" x14ac:dyDescent="0.25">
      <c r="F1098" s="15"/>
      <c r="G1098"/>
    </row>
    <row r="1099" spans="6:7" x14ac:dyDescent="0.25">
      <c r="F1099" s="15"/>
      <c r="G1099"/>
    </row>
    <row r="1100" spans="6:7" x14ac:dyDescent="0.25">
      <c r="F1100" s="15"/>
      <c r="G1100"/>
    </row>
    <row r="1101" spans="6:7" x14ac:dyDescent="0.25">
      <c r="F1101" s="15"/>
      <c r="G1101"/>
    </row>
    <row r="1102" spans="6:7" x14ac:dyDescent="0.25">
      <c r="F1102" s="15"/>
      <c r="G1102"/>
    </row>
    <row r="1103" spans="6:7" x14ac:dyDescent="0.25">
      <c r="F1103" s="15"/>
      <c r="G1103"/>
    </row>
    <row r="1104" spans="6:7" x14ac:dyDescent="0.25">
      <c r="F1104" s="15"/>
      <c r="G1104"/>
    </row>
    <row r="1105" spans="6:7" x14ac:dyDescent="0.25">
      <c r="F1105" s="15"/>
      <c r="G1105"/>
    </row>
    <row r="1106" spans="6:7" x14ac:dyDescent="0.25">
      <c r="F1106" s="15"/>
      <c r="G1106"/>
    </row>
    <row r="1107" spans="6:7" x14ac:dyDescent="0.25">
      <c r="F1107" s="15"/>
      <c r="G1107"/>
    </row>
    <row r="1108" spans="6:7" x14ac:dyDescent="0.25">
      <c r="F1108" s="15"/>
      <c r="G1108"/>
    </row>
    <row r="1109" spans="6:7" x14ac:dyDescent="0.25">
      <c r="F1109" s="15"/>
      <c r="G1109"/>
    </row>
    <row r="1110" spans="6:7" x14ac:dyDescent="0.25">
      <c r="F1110" s="15"/>
      <c r="G1110"/>
    </row>
    <row r="1111" spans="6:7" x14ac:dyDescent="0.25">
      <c r="F1111" s="15"/>
      <c r="G1111"/>
    </row>
    <row r="1112" spans="6:7" x14ac:dyDescent="0.25">
      <c r="F1112" s="15"/>
      <c r="G1112"/>
    </row>
    <row r="1113" spans="6:7" x14ac:dyDescent="0.25">
      <c r="F1113" s="15"/>
      <c r="G1113"/>
    </row>
    <row r="1114" spans="6:7" x14ac:dyDescent="0.25">
      <c r="F1114" s="15"/>
      <c r="G1114"/>
    </row>
    <row r="1115" spans="6:7" x14ac:dyDescent="0.25">
      <c r="F1115" s="15"/>
      <c r="G1115"/>
    </row>
    <row r="1116" spans="6:7" x14ac:dyDescent="0.25">
      <c r="F1116" s="15"/>
      <c r="G1116"/>
    </row>
    <row r="1117" spans="6:7" x14ac:dyDescent="0.25">
      <c r="F1117" s="15"/>
      <c r="G1117"/>
    </row>
    <row r="1118" spans="6:7" x14ac:dyDescent="0.25">
      <c r="F1118" s="15"/>
      <c r="G1118"/>
    </row>
    <row r="1119" spans="6:7" x14ac:dyDescent="0.25">
      <c r="F1119" s="15"/>
      <c r="G1119"/>
    </row>
    <row r="1120" spans="6:7" x14ac:dyDescent="0.25">
      <c r="F1120" s="15"/>
      <c r="G1120"/>
    </row>
    <row r="1121" spans="6:7" x14ac:dyDescent="0.25">
      <c r="F1121" s="15"/>
      <c r="G1121"/>
    </row>
    <row r="1122" spans="6:7" x14ac:dyDescent="0.25">
      <c r="F1122" s="15"/>
      <c r="G1122"/>
    </row>
    <row r="1123" spans="6:7" x14ac:dyDescent="0.25">
      <c r="F1123" s="15"/>
      <c r="G1123"/>
    </row>
    <row r="1124" spans="6:7" x14ac:dyDescent="0.25">
      <c r="F1124" s="15"/>
      <c r="G1124"/>
    </row>
    <row r="1125" spans="6:7" x14ac:dyDescent="0.25">
      <c r="F1125" s="15"/>
      <c r="G1125"/>
    </row>
    <row r="1126" spans="6:7" x14ac:dyDescent="0.25">
      <c r="F1126" s="15"/>
      <c r="G1126"/>
    </row>
    <row r="1127" spans="6:7" x14ac:dyDescent="0.25">
      <c r="F1127" s="15"/>
      <c r="G1127"/>
    </row>
    <row r="1128" spans="6:7" x14ac:dyDescent="0.25">
      <c r="F1128" s="15"/>
      <c r="G1128"/>
    </row>
    <row r="1129" spans="6:7" x14ac:dyDescent="0.25">
      <c r="F1129" s="15"/>
      <c r="G1129"/>
    </row>
    <row r="1130" spans="6:7" x14ac:dyDescent="0.25">
      <c r="F1130" s="15"/>
      <c r="G1130"/>
    </row>
    <row r="1131" spans="6:7" x14ac:dyDescent="0.25">
      <c r="F1131" s="15"/>
      <c r="G1131"/>
    </row>
    <row r="1132" spans="6:7" x14ac:dyDescent="0.25">
      <c r="F1132" s="15"/>
      <c r="G1132"/>
    </row>
    <row r="1133" spans="6:7" x14ac:dyDescent="0.25">
      <c r="F1133" s="15"/>
      <c r="G1133"/>
    </row>
    <row r="1134" spans="6:7" x14ac:dyDescent="0.25">
      <c r="F1134" s="15"/>
      <c r="G1134"/>
    </row>
    <row r="1135" spans="6:7" x14ac:dyDescent="0.25">
      <c r="F1135" s="15"/>
      <c r="G1135"/>
    </row>
    <row r="1136" spans="6:7" x14ac:dyDescent="0.25">
      <c r="F1136" s="15"/>
      <c r="G1136"/>
    </row>
    <row r="1137" spans="6:7" x14ac:dyDescent="0.25">
      <c r="F1137" s="15"/>
      <c r="G1137"/>
    </row>
    <row r="1138" spans="6:7" x14ac:dyDescent="0.25">
      <c r="F1138" s="15"/>
      <c r="G1138"/>
    </row>
    <row r="1139" spans="6:7" x14ac:dyDescent="0.25">
      <c r="F1139" s="15"/>
      <c r="G1139"/>
    </row>
    <row r="1140" spans="6:7" x14ac:dyDescent="0.25">
      <c r="F1140" s="15"/>
      <c r="G1140"/>
    </row>
    <row r="1141" spans="6:7" x14ac:dyDescent="0.25">
      <c r="F1141" s="15"/>
      <c r="G1141"/>
    </row>
    <row r="1142" spans="6:7" x14ac:dyDescent="0.25">
      <c r="F1142" s="15"/>
      <c r="G1142"/>
    </row>
    <row r="1143" spans="6:7" x14ac:dyDescent="0.25">
      <c r="F1143" s="15"/>
      <c r="G1143"/>
    </row>
    <row r="1144" spans="6:7" x14ac:dyDescent="0.25">
      <c r="F1144" s="15"/>
      <c r="G1144"/>
    </row>
    <row r="1145" spans="6:7" x14ac:dyDescent="0.25">
      <c r="F1145" s="15"/>
      <c r="G1145"/>
    </row>
    <row r="1146" spans="6:7" x14ac:dyDescent="0.25">
      <c r="F1146" s="15"/>
      <c r="G1146"/>
    </row>
    <row r="1147" spans="6:7" x14ac:dyDescent="0.25">
      <c r="F1147" s="15"/>
      <c r="G1147"/>
    </row>
    <row r="1148" spans="6:7" x14ac:dyDescent="0.25">
      <c r="F1148" s="15"/>
      <c r="G1148"/>
    </row>
    <row r="1149" spans="6:7" x14ac:dyDescent="0.25">
      <c r="F1149" s="15"/>
      <c r="G1149"/>
    </row>
    <row r="1150" spans="6:7" x14ac:dyDescent="0.25">
      <c r="F1150" s="15"/>
      <c r="G1150"/>
    </row>
    <row r="1151" spans="6:7" x14ac:dyDescent="0.25">
      <c r="F1151" s="15"/>
      <c r="G1151"/>
    </row>
    <row r="1152" spans="6:7" x14ac:dyDescent="0.25">
      <c r="F1152" s="15"/>
      <c r="G1152"/>
    </row>
    <row r="1153" spans="6:7" x14ac:dyDescent="0.25">
      <c r="F1153" s="15"/>
      <c r="G1153"/>
    </row>
    <row r="1154" spans="6:7" x14ac:dyDescent="0.25">
      <c r="F1154" s="15"/>
      <c r="G1154"/>
    </row>
    <row r="1155" spans="6:7" x14ac:dyDescent="0.25">
      <c r="F1155" s="15"/>
      <c r="G1155"/>
    </row>
    <row r="1156" spans="6:7" x14ac:dyDescent="0.25">
      <c r="F1156" s="15"/>
      <c r="G1156"/>
    </row>
    <row r="1157" spans="6:7" x14ac:dyDescent="0.25">
      <c r="F1157" s="15"/>
      <c r="G1157"/>
    </row>
    <row r="1158" spans="6:7" x14ac:dyDescent="0.25">
      <c r="F1158" s="15"/>
      <c r="G1158"/>
    </row>
    <row r="1159" spans="6:7" x14ac:dyDescent="0.25">
      <c r="F1159" s="15"/>
      <c r="G1159"/>
    </row>
    <row r="1160" spans="6:7" x14ac:dyDescent="0.25">
      <c r="F1160" s="15"/>
      <c r="G1160"/>
    </row>
    <row r="1161" spans="6:7" x14ac:dyDescent="0.25">
      <c r="F1161" s="15"/>
      <c r="G1161"/>
    </row>
    <row r="1162" spans="6:7" x14ac:dyDescent="0.25">
      <c r="F1162" s="15"/>
      <c r="G1162"/>
    </row>
    <row r="1163" spans="6:7" x14ac:dyDescent="0.25">
      <c r="F1163" s="15"/>
      <c r="G1163"/>
    </row>
    <row r="1164" spans="6:7" x14ac:dyDescent="0.25">
      <c r="F1164" s="15"/>
      <c r="G1164"/>
    </row>
    <row r="1165" spans="6:7" x14ac:dyDescent="0.25">
      <c r="F1165" s="15"/>
      <c r="G1165"/>
    </row>
    <row r="1166" spans="6:7" x14ac:dyDescent="0.25">
      <c r="F1166" s="15"/>
      <c r="G1166"/>
    </row>
    <row r="1167" spans="6:7" x14ac:dyDescent="0.25">
      <c r="F1167" s="15"/>
      <c r="G1167"/>
    </row>
    <row r="1168" spans="6:7" x14ac:dyDescent="0.25">
      <c r="F1168" s="15"/>
      <c r="G1168"/>
    </row>
    <row r="1169" spans="6:7" x14ac:dyDescent="0.25">
      <c r="F1169" s="15"/>
      <c r="G1169"/>
    </row>
    <row r="1170" spans="6:7" x14ac:dyDescent="0.25">
      <c r="F1170" s="15"/>
      <c r="G1170"/>
    </row>
    <row r="1171" spans="6:7" x14ac:dyDescent="0.25">
      <c r="F1171" s="15"/>
      <c r="G1171"/>
    </row>
    <row r="1172" spans="6:7" x14ac:dyDescent="0.25">
      <c r="F1172" s="15"/>
      <c r="G1172"/>
    </row>
    <row r="1173" spans="6:7" x14ac:dyDescent="0.25">
      <c r="F1173" s="15"/>
      <c r="G1173"/>
    </row>
    <row r="1174" spans="6:7" x14ac:dyDescent="0.25">
      <c r="F1174" s="15"/>
      <c r="G1174"/>
    </row>
    <row r="1175" spans="6:7" x14ac:dyDescent="0.25">
      <c r="F1175" s="15"/>
      <c r="G1175"/>
    </row>
    <row r="1176" spans="6:7" x14ac:dyDescent="0.25">
      <c r="F1176" s="15"/>
      <c r="G1176"/>
    </row>
    <row r="1177" spans="6:7" x14ac:dyDescent="0.25">
      <c r="F1177" s="15"/>
      <c r="G1177"/>
    </row>
    <row r="1178" spans="6:7" x14ac:dyDescent="0.25">
      <c r="F1178" s="15"/>
      <c r="G1178"/>
    </row>
    <row r="1179" spans="6:7" x14ac:dyDescent="0.25">
      <c r="F1179" s="15"/>
      <c r="G1179"/>
    </row>
    <row r="1180" spans="6:7" x14ac:dyDescent="0.25">
      <c r="F1180" s="15"/>
      <c r="G1180"/>
    </row>
    <row r="1181" spans="6:7" x14ac:dyDescent="0.25">
      <c r="F1181" s="15"/>
      <c r="G1181"/>
    </row>
    <row r="1182" spans="6:7" x14ac:dyDescent="0.25">
      <c r="F1182" s="15"/>
      <c r="G1182"/>
    </row>
    <row r="1183" spans="6:7" x14ac:dyDescent="0.25">
      <c r="F1183" s="15"/>
      <c r="G1183"/>
    </row>
    <row r="1184" spans="6:7" x14ac:dyDescent="0.25">
      <c r="F1184" s="15"/>
      <c r="G1184"/>
    </row>
    <row r="1185" spans="6:7" x14ac:dyDescent="0.25">
      <c r="F1185" s="15"/>
      <c r="G1185"/>
    </row>
    <row r="1186" spans="6:7" x14ac:dyDescent="0.25">
      <c r="F1186" s="15"/>
      <c r="G1186"/>
    </row>
    <row r="1187" spans="6:7" x14ac:dyDescent="0.25">
      <c r="F1187" s="15"/>
      <c r="G1187"/>
    </row>
    <row r="1188" spans="6:7" x14ac:dyDescent="0.25">
      <c r="F1188" s="15"/>
      <c r="G1188"/>
    </row>
    <row r="1189" spans="6:7" x14ac:dyDescent="0.25">
      <c r="F1189" s="15"/>
      <c r="G1189"/>
    </row>
    <row r="1190" spans="6:7" x14ac:dyDescent="0.25">
      <c r="F1190" s="15"/>
      <c r="G1190"/>
    </row>
    <row r="1191" spans="6:7" x14ac:dyDescent="0.25">
      <c r="F1191" s="15"/>
      <c r="G1191"/>
    </row>
    <row r="1192" spans="6:7" x14ac:dyDescent="0.25">
      <c r="F1192" s="15"/>
      <c r="G1192"/>
    </row>
    <row r="1193" spans="6:7" x14ac:dyDescent="0.25">
      <c r="F1193" s="15"/>
      <c r="G1193"/>
    </row>
    <row r="1194" spans="6:7" x14ac:dyDescent="0.25">
      <c r="F1194" s="15"/>
      <c r="G1194"/>
    </row>
    <row r="1195" spans="6:7" x14ac:dyDescent="0.25">
      <c r="F1195" s="15"/>
      <c r="G1195"/>
    </row>
    <row r="1196" spans="6:7" x14ac:dyDescent="0.25">
      <c r="F1196" s="15"/>
      <c r="G1196"/>
    </row>
    <row r="1197" spans="6:7" x14ac:dyDescent="0.25">
      <c r="F1197" s="15"/>
      <c r="G1197"/>
    </row>
    <row r="1198" spans="6:7" x14ac:dyDescent="0.25">
      <c r="F1198" s="15"/>
      <c r="G1198"/>
    </row>
    <row r="1199" spans="6:7" x14ac:dyDescent="0.25">
      <c r="F1199" s="15"/>
      <c r="G1199"/>
    </row>
    <row r="1200" spans="6:7" x14ac:dyDescent="0.25">
      <c r="F1200" s="15"/>
      <c r="G1200"/>
    </row>
    <row r="1201" spans="6:7" x14ac:dyDescent="0.25">
      <c r="F1201" s="15"/>
      <c r="G1201"/>
    </row>
    <row r="1202" spans="6:7" x14ac:dyDescent="0.25">
      <c r="F1202" s="15"/>
      <c r="G1202"/>
    </row>
    <row r="1203" spans="6:7" x14ac:dyDescent="0.25">
      <c r="F1203" s="15"/>
      <c r="G1203"/>
    </row>
    <row r="1204" spans="6:7" x14ac:dyDescent="0.25">
      <c r="F1204" s="15"/>
      <c r="G1204"/>
    </row>
    <row r="1205" spans="6:7" x14ac:dyDescent="0.25">
      <c r="F1205" s="15"/>
      <c r="G1205"/>
    </row>
    <row r="1206" spans="6:7" x14ac:dyDescent="0.25">
      <c r="F1206" s="15"/>
      <c r="G1206"/>
    </row>
    <row r="1207" spans="6:7" x14ac:dyDescent="0.25">
      <c r="F1207" s="15"/>
      <c r="G1207"/>
    </row>
    <row r="1208" spans="6:7" x14ac:dyDescent="0.25">
      <c r="F1208" s="15"/>
      <c r="G1208"/>
    </row>
    <row r="1209" spans="6:7" x14ac:dyDescent="0.25">
      <c r="F1209" s="15"/>
      <c r="G1209"/>
    </row>
    <row r="1210" spans="6:7" x14ac:dyDescent="0.25">
      <c r="F1210" s="15"/>
      <c r="G1210"/>
    </row>
    <row r="1211" spans="6:7" x14ac:dyDescent="0.25">
      <c r="F1211" s="15"/>
      <c r="G1211"/>
    </row>
    <row r="1212" spans="6:7" x14ac:dyDescent="0.25">
      <c r="F1212" s="15"/>
      <c r="G1212"/>
    </row>
    <row r="1213" spans="6:7" x14ac:dyDescent="0.25">
      <c r="F1213" s="15"/>
      <c r="G1213"/>
    </row>
    <row r="1214" spans="6:7" x14ac:dyDescent="0.25">
      <c r="F1214" s="15"/>
      <c r="G1214"/>
    </row>
    <row r="1215" spans="6:7" x14ac:dyDescent="0.25">
      <c r="F1215" s="15"/>
      <c r="G1215"/>
    </row>
    <row r="1216" spans="6:7" x14ac:dyDescent="0.25">
      <c r="F1216" s="15"/>
      <c r="G1216"/>
    </row>
    <row r="1217" spans="6:7" x14ac:dyDescent="0.25">
      <c r="F1217" s="15"/>
      <c r="G1217"/>
    </row>
    <row r="1218" spans="6:7" x14ac:dyDescent="0.25">
      <c r="F1218" s="15"/>
      <c r="G1218"/>
    </row>
    <row r="1219" spans="6:7" x14ac:dyDescent="0.25">
      <c r="F1219" s="15"/>
      <c r="G1219"/>
    </row>
    <row r="1220" spans="6:7" x14ac:dyDescent="0.25">
      <c r="F1220" s="15"/>
      <c r="G1220"/>
    </row>
    <row r="1221" spans="6:7" x14ac:dyDescent="0.25">
      <c r="F1221" s="15"/>
      <c r="G1221"/>
    </row>
    <row r="1222" spans="6:7" x14ac:dyDescent="0.25">
      <c r="F1222" s="15"/>
      <c r="G1222"/>
    </row>
    <row r="1223" spans="6:7" x14ac:dyDescent="0.25">
      <c r="F1223" s="15"/>
      <c r="G1223"/>
    </row>
    <row r="1224" spans="6:7" x14ac:dyDescent="0.25">
      <c r="F1224" s="15"/>
      <c r="G1224"/>
    </row>
    <row r="1225" spans="6:7" x14ac:dyDescent="0.25">
      <c r="F1225" s="15"/>
      <c r="G1225"/>
    </row>
    <row r="1226" spans="6:7" x14ac:dyDescent="0.25">
      <c r="F1226" s="15"/>
      <c r="G1226"/>
    </row>
    <row r="1227" spans="6:7" x14ac:dyDescent="0.25">
      <c r="F1227" s="15"/>
      <c r="G1227"/>
    </row>
    <row r="1228" spans="6:7" x14ac:dyDescent="0.25">
      <c r="F1228" s="15"/>
      <c r="G1228"/>
    </row>
    <row r="1229" spans="6:7" x14ac:dyDescent="0.25">
      <c r="F1229" s="15"/>
      <c r="G1229"/>
    </row>
    <row r="1230" spans="6:7" x14ac:dyDescent="0.25">
      <c r="F1230" s="15"/>
      <c r="G1230"/>
    </row>
    <row r="1231" spans="6:7" x14ac:dyDescent="0.25">
      <c r="F1231" s="15"/>
      <c r="G1231"/>
    </row>
    <row r="1232" spans="6:7" x14ac:dyDescent="0.25">
      <c r="F1232" s="15"/>
      <c r="G1232"/>
    </row>
    <row r="1233" spans="6:7" x14ac:dyDescent="0.25">
      <c r="F1233" s="15"/>
      <c r="G1233"/>
    </row>
    <row r="1234" spans="6:7" x14ac:dyDescent="0.25">
      <c r="F1234" s="15"/>
      <c r="G1234"/>
    </row>
    <row r="1235" spans="6:7" x14ac:dyDescent="0.25">
      <c r="F1235" s="15"/>
      <c r="G1235"/>
    </row>
    <row r="1236" spans="6:7" x14ac:dyDescent="0.25">
      <c r="F1236" s="15"/>
      <c r="G1236"/>
    </row>
    <row r="1237" spans="6:7" x14ac:dyDescent="0.25">
      <c r="F1237" s="15"/>
      <c r="G1237"/>
    </row>
    <row r="1238" spans="6:7" x14ac:dyDescent="0.25">
      <c r="F1238" s="15"/>
      <c r="G1238"/>
    </row>
    <row r="1239" spans="6:7" x14ac:dyDescent="0.25">
      <c r="F1239" s="15"/>
      <c r="G1239"/>
    </row>
    <row r="1240" spans="6:7" x14ac:dyDescent="0.25">
      <c r="F1240" s="15"/>
      <c r="G1240"/>
    </row>
    <row r="1241" spans="6:7" x14ac:dyDescent="0.25">
      <c r="F1241" s="15"/>
      <c r="G1241"/>
    </row>
    <row r="1242" spans="6:7" x14ac:dyDescent="0.25">
      <c r="F1242" s="15"/>
      <c r="G1242"/>
    </row>
    <row r="1243" spans="6:7" x14ac:dyDescent="0.25">
      <c r="F1243" s="15"/>
      <c r="G1243"/>
    </row>
    <row r="1244" spans="6:7" x14ac:dyDescent="0.25">
      <c r="F1244" s="15"/>
      <c r="G1244"/>
    </row>
    <row r="1245" spans="6:7" x14ac:dyDescent="0.25">
      <c r="F1245" s="15"/>
      <c r="G1245"/>
    </row>
    <row r="1246" spans="6:7" x14ac:dyDescent="0.25">
      <c r="F1246" s="15"/>
      <c r="G1246"/>
    </row>
    <row r="1247" spans="6:7" x14ac:dyDescent="0.25">
      <c r="F1247" s="15"/>
      <c r="G1247"/>
    </row>
    <row r="1248" spans="6:7" x14ac:dyDescent="0.25">
      <c r="F1248" s="15"/>
      <c r="G1248"/>
    </row>
    <row r="1249" spans="6:7" x14ac:dyDescent="0.25">
      <c r="F1249" s="15"/>
      <c r="G1249"/>
    </row>
    <row r="1250" spans="6:7" x14ac:dyDescent="0.25">
      <c r="F1250" s="15"/>
      <c r="G1250"/>
    </row>
    <row r="1251" spans="6:7" x14ac:dyDescent="0.25">
      <c r="F1251" s="15"/>
      <c r="G1251"/>
    </row>
    <row r="1252" spans="6:7" x14ac:dyDescent="0.25">
      <c r="F1252" s="15"/>
      <c r="G1252"/>
    </row>
    <row r="1253" spans="6:7" x14ac:dyDescent="0.25">
      <c r="F1253" s="15"/>
      <c r="G1253"/>
    </row>
    <row r="1254" spans="6:7" x14ac:dyDescent="0.25">
      <c r="F1254" s="15"/>
      <c r="G1254"/>
    </row>
    <row r="1255" spans="6:7" x14ac:dyDescent="0.25">
      <c r="F1255" s="15"/>
      <c r="G1255"/>
    </row>
    <row r="1256" spans="6:7" x14ac:dyDescent="0.25">
      <c r="F1256" s="15"/>
      <c r="G1256"/>
    </row>
    <row r="1257" spans="6:7" x14ac:dyDescent="0.25">
      <c r="F1257" s="15"/>
      <c r="G1257"/>
    </row>
    <row r="1258" spans="6:7" x14ac:dyDescent="0.25">
      <c r="F1258" s="15"/>
      <c r="G1258"/>
    </row>
    <row r="1259" spans="6:7" x14ac:dyDescent="0.25">
      <c r="F1259" s="15"/>
      <c r="G1259"/>
    </row>
    <row r="1260" spans="6:7" x14ac:dyDescent="0.25">
      <c r="F1260" s="15"/>
      <c r="G1260"/>
    </row>
    <row r="1261" spans="6:7" x14ac:dyDescent="0.25">
      <c r="F1261" s="15"/>
      <c r="G1261"/>
    </row>
    <row r="1262" spans="6:7" x14ac:dyDescent="0.25">
      <c r="F1262" s="15"/>
      <c r="G1262"/>
    </row>
    <row r="1263" spans="6:7" x14ac:dyDescent="0.25">
      <c r="F1263" s="15"/>
      <c r="G1263"/>
    </row>
    <row r="1264" spans="6:7" x14ac:dyDescent="0.25">
      <c r="F1264" s="15"/>
      <c r="G1264"/>
    </row>
    <row r="1265" spans="6:7" x14ac:dyDescent="0.25">
      <c r="F1265" s="15"/>
      <c r="G1265"/>
    </row>
    <row r="1266" spans="6:7" x14ac:dyDescent="0.25">
      <c r="F1266" s="15"/>
      <c r="G1266"/>
    </row>
    <row r="1267" spans="6:7" x14ac:dyDescent="0.25">
      <c r="F1267" s="15"/>
      <c r="G1267"/>
    </row>
    <row r="1268" spans="6:7" x14ac:dyDescent="0.25">
      <c r="F1268" s="15"/>
      <c r="G1268"/>
    </row>
    <row r="1269" spans="6:7" x14ac:dyDescent="0.25">
      <c r="F1269" s="15"/>
      <c r="G1269"/>
    </row>
    <row r="1270" spans="6:7" x14ac:dyDescent="0.25">
      <c r="F1270" s="15"/>
      <c r="G1270"/>
    </row>
    <row r="1271" spans="6:7" x14ac:dyDescent="0.25">
      <c r="F1271" s="15"/>
      <c r="G1271"/>
    </row>
    <row r="1272" spans="6:7" x14ac:dyDescent="0.25">
      <c r="F1272" s="15"/>
      <c r="G1272"/>
    </row>
    <row r="1273" spans="6:7" x14ac:dyDescent="0.25">
      <c r="F1273" s="15"/>
      <c r="G1273"/>
    </row>
    <row r="1274" spans="6:7" x14ac:dyDescent="0.25">
      <c r="F1274" s="15"/>
      <c r="G1274"/>
    </row>
    <row r="1275" spans="6:7" x14ac:dyDescent="0.25">
      <c r="F1275" s="15"/>
      <c r="G1275"/>
    </row>
    <row r="1276" spans="6:7" x14ac:dyDescent="0.25">
      <c r="F1276" s="15"/>
      <c r="G1276"/>
    </row>
    <row r="1277" spans="6:7" x14ac:dyDescent="0.25">
      <c r="F1277" s="15"/>
      <c r="G1277"/>
    </row>
    <row r="1278" spans="6:7" x14ac:dyDescent="0.25">
      <c r="F1278" s="15"/>
      <c r="G1278"/>
    </row>
    <row r="1279" spans="6:7" x14ac:dyDescent="0.25">
      <c r="F1279" s="15"/>
      <c r="G1279"/>
    </row>
    <row r="1280" spans="6:7" x14ac:dyDescent="0.25">
      <c r="F1280" s="15"/>
      <c r="G1280"/>
    </row>
    <row r="1281" spans="6:7" x14ac:dyDescent="0.25">
      <c r="F1281" s="15"/>
      <c r="G1281"/>
    </row>
    <row r="1282" spans="6:7" x14ac:dyDescent="0.25">
      <c r="F1282" s="15"/>
      <c r="G1282"/>
    </row>
    <row r="1283" spans="6:7" x14ac:dyDescent="0.25">
      <c r="F1283" s="15"/>
      <c r="G1283"/>
    </row>
    <row r="1284" spans="6:7" x14ac:dyDescent="0.25">
      <c r="F1284" s="15"/>
      <c r="G1284"/>
    </row>
    <row r="1285" spans="6:7" x14ac:dyDescent="0.25">
      <c r="F1285" s="15"/>
      <c r="G1285"/>
    </row>
    <row r="1286" spans="6:7" x14ac:dyDescent="0.25">
      <c r="F1286" s="15"/>
      <c r="G1286"/>
    </row>
    <row r="1287" spans="6:7" x14ac:dyDescent="0.25">
      <c r="F1287" s="15"/>
      <c r="G1287"/>
    </row>
    <row r="1288" spans="6:7" x14ac:dyDescent="0.25">
      <c r="F1288" s="15"/>
      <c r="G1288"/>
    </row>
    <row r="1289" spans="6:7" x14ac:dyDescent="0.25">
      <c r="F1289" s="15"/>
      <c r="G1289"/>
    </row>
    <row r="1290" spans="6:7" x14ac:dyDescent="0.25">
      <c r="F1290" s="15"/>
      <c r="G1290"/>
    </row>
    <row r="1291" spans="6:7" x14ac:dyDescent="0.25">
      <c r="F1291" s="15"/>
      <c r="G1291"/>
    </row>
    <row r="1292" spans="6:7" x14ac:dyDescent="0.25">
      <c r="F1292" s="15"/>
      <c r="G1292"/>
    </row>
    <row r="1293" spans="6:7" x14ac:dyDescent="0.25">
      <c r="F1293" s="15"/>
      <c r="G1293"/>
    </row>
    <row r="1294" spans="6:7" x14ac:dyDescent="0.25">
      <c r="F1294" s="15"/>
      <c r="G1294"/>
    </row>
    <row r="1295" spans="6:7" x14ac:dyDescent="0.25">
      <c r="F1295" s="15"/>
      <c r="G1295"/>
    </row>
    <row r="1296" spans="6:7" x14ac:dyDescent="0.25">
      <c r="F1296" s="15"/>
      <c r="G1296"/>
    </row>
    <row r="1297" spans="6:7" x14ac:dyDescent="0.25">
      <c r="F1297" s="15"/>
      <c r="G1297"/>
    </row>
    <row r="1298" spans="6:7" x14ac:dyDescent="0.25">
      <c r="F1298" s="15"/>
      <c r="G1298"/>
    </row>
    <row r="1299" spans="6:7" x14ac:dyDescent="0.25">
      <c r="F1299" s="15"/>
      <c r="G1299"/>
    </row>
    <row r="1300" spans="6:7" x14ac:dyDescent="0.25">
      <c r="F1300" s="15"/>
      <c r="G1300"/>
    </row>
    <row r="1301" spans="6:7" x14ac:dyDescent="0.25">
      <c r="F1301" s="15"/>
      <c r="G1301"/>
    </row>
    <row r="1302" spans="6:7" x14ac:dyDescent="0.25">
      <c r="F1302" s="15"/>
      <c r="G1302"/>
    </row>
    <row r="1303" spans="6:7" x14ac:dyDescent="0.25">
      <c r="F1303" s="15"/>
      <c r="G1303"/>
    </row>
    <row r="1304" spans="6:7" x14ac:dyDescent="0.25">
      <c r="F1304" s="15"/>
      <c r="G1304"/>
    </row>
    <row r="1305" spans="6:7" x14ac:dyDescent="0.25">
      <c r="F1305" s="15"/>
      <c r="G1305"/>
    </row>
    <row r="1306" spans="6:7" x14ac:dyDescent="0.25">
      <c r="F1306" s="15"/>
      <c r="G1306"/>
    </row>
    <row r="1307" spans="6:7" x14ac:dyDescent="0.25">
      <c r="F1307" s="15"/>
      <c r="G1307"/>
    </row>
    <row r="1308" spans="6:7" x14ac:dyDescent="0.25">
      <c r="F1308" s="15"/>
      <c r="G1308"/>
    </row>
    <row r="1309" spans="6:7" x14ac:dyDescent="0.25">
      <c r="F1309" s="15"/>
      <c r="G1309"/>
    </row>
    <row r="1310" spans="6:7" x14ac:dyDescent="0.25">
      <c r="F1310" s="15"/>
      <c r="G1310"/>
    </row>
    <row r="1311" spans="6:7" x14ac:dyDescent="0.25">
      <c r="F1311" s="15"/>
      <c r="G1311"/>
    </row>
    <row r="1312" spans="6:7" x14ac:dyDescent="0.25">
      <c r="F1312" s="15"/>
      <c r="G1312"/>
    </row>
    <row r="1313" spans="6:7" x14ac:dyDescent="0.25">
      <c r="F1313" s="15"/>
      <c r="G1313"/>
    </row>
    <row r="1314" spans="6:7" x14ac:dyDescent="0.25">
      <c r="F1314" s="15"/>
      <c r="G1314"/>
    </row>
    <row r="1315" spans="6:7" x14ac:dyDescent="0.25">
      <c r="F1315" s="15"/>
      <c r="G1315"/>
    </row>
    <row r="1316" spans="6:7" x14ac:dyDescent="0.25">
      <c r="F1316" s="15"/>
      <c r="G1316"/>
    </row>
    <row r="1317" spans="6:7" x14ac:dyDescent="0.25">
      <c r="F1317" s="15"/>
      <c r="G1317"/>
    </row>
    <row r="1318" spans="6:7" x14ac:dyDescent="0.25">
      <c r="F1318" s="15"/>
      <c r="G1318"/>
    </row>
    <row r="1319" spans="6:7" x14ac:dyDescent="0.25">
      <c r="F1319" s="15"/>
      <c r="G1319"/>
    </row>
    <row r="1320" spans="6:7" x14ac:dyDescent="0.25">
      <c r="F1320" s="15"/>
      <c r="G1320"/>
    </row>
    <row r="1321" spans="6:7" x14ac:dyDescent="0.25">
      <c r="F1321" s="15"/>
      <c r="G1321"/>
    </row>
    <row r="1322" spans="6:7" x14ac:dyDescent="0.25">
      <c r="F1322" s="15"/>
      <c r="G1322"/>
    </row>
    <row r="1323" spans="6:7" x14ac:dyDescent="0.25">
      <c r="F1323" s="15"/>
      <c r="G1323"/>
    </row>
    <row r="1324" spans="6:7" x14ac:dyDescent="0.25">
      <c r="F1324" s="15"/>
      <c r="G1324"/>
    </row>
    <row r="1325" spans="6:7" x14ac:dyDescent="0.25">
      <c r="F1325" s="15"/>
      <c r="G1325"/>
    </row>
    <row r="1326" spans="6:7" x14ac:dyDescent="0.25">
      <c r="F1326" s="15"/>
      <c r="G1326"/>
    </row>
    <row r="1327" spans="6:7" x14ac:dyDescent="0.25">
      <c r="F1327" s="15"/>
      <c r="G1327"/>
    </row>
    <row r="1328" spans="6:7" x14ac:dyDescent="0.25">
      <c r="F1328" s="15"/>
      <c r="G1328"/>
    </row>
    <row r="1329" spans="6:7" x14ac:dyDescent="0.25">
      <c r="F1329" s="15"/>
      <c r="G1329"/>
    </row>
    <row r="1330" spans="6:7" x14ac:dyDescent="0.25">
      <c r="F1330" s="15"/>
      <c r="G1330"/>
    </row>
    <row r="1331" spans="6:7" x14ac:dyDescent="0.25">
      <c r="F1331" s="15"/>
      <c r="G1331"/>
    </row>
    <row r="1332" spans="6:7" x14ac:dyDescent="0.25">
      <c r="F1332" s="15"/>
      <c r="G1332"/>
    </row>
    <row r="1333" spans="6:7" x14ac:dyDescent="0.25">
      <c r="F1333" s="15"/>
      <c r="G1333"/>
    </row>
    <row r="1334" spans="6:7" x14ac:dyDescent="0.25">
      <c r="F1334" s="15"/>
      <c r="G1334"/>
    </row>
    <row r="1335" spans="6:7" x14ac:dyDescent="0.25">
      <c r="F1335" s="15"/>
      <c r="G1335"/>
    </row>
    <row r="1336" spans="6:7" x14ac:dyDescent="0.25">
      <c r="F1336" s="15"/>
      <c r="G1336"/>
    </row>
    <row r="1337" spans="6:7" x14ac:dyDescent="0.25">
      <c r="F1337" s="15"/>
      <c r="G1337"/>
    </row>
    <row r="1338" spans="6:7" x14ac:dyDescent="0.25">
      <c r="F1338" s="15"/>
      <c r="G1338"/>
    </row>
    <row r="1339" spans="6:7" x14ac:dyDescent="0.25">
      <c r="F1339" s="15"/>
      <c r="G1339"/>
    </row>
    <row r="1340" spans="6:7" x14ac:dyDescent="0.25">
      <c r="F1340" s="15"/>
      <c r="G1340"/>
    </row>
    <row r="1341" spans="6:7" x14ac:dyDescent="0.25">
      <c r="F1341" s="15"/>
      <c r="G1341"/>
    </row>
    <row r="1342" spans="6:7" x14ac:dyDescent="0.25">
      <c r="F1342" s="15"/>
      <c r="G1342"/>
    </row>
    <row r="1343" spans="6:7" x14ac:dyDescent="0.25">
      <c r="F1343" s="15"/>
      <c r="G1343"/>
    </row>
    <row r="1344" spans="6:7" x14ac:dyDescent="0.25">
      <c r="F1344" s="15"/>
      <c r="G1344"/>
    </row>
    <row r="1345" spans="6:7" x14ac:dyDescent="0.25">
      <c r="F1345" s="15"/>
      <c r="G1345"/>
    </row>
    <row r="1346" spans="6:7" x14ac:dyDescent="0.25">
      <c r="F1346" s="15"/>
      <c r="G1346"/>
    </row>
    <row r="1347" spans="6:7" x14ac:dyDescent="0.25">
      <c r="F1347" s="15"/>
      <c r="G1347"/>
    </row>
    <row r="1348" spans="6:7" x14ac:dyDescent="0.25">
      <c r="F1348" s="15"/>
      <c r="G1348"/>
    </row>
    <row r="1349" spans="6:7" x14ac:dyDescent="0.25">
      <c r="F1349" s="15"/>
      <c r="G1349"/>
    </row>
    <row r="1350" spans="6:7" x14ac:dyDescent="0.25">
      <c r="F1350" s="15"/>
      <c r="G1350"/>
    </row>
    <row r="1351" spans="6:7" x14ac:dyDescent="0.25">
      <c r="F1351" s="15"/>
      <c r="G1351"/>
    </row>
    <row r="1352" spans="6:7" x14ac:dyDescent="0.25">
      <c r="F1352" s="15"/>
      <c r="G1352"/>
    </row>
    <row r="1353" spans="6:7" x14ac:dyDescent="0.25">
      <c r="F1353" s="15"/>
      <c r="G1353"/>
    </row>
    <row r="1354" spans="6:7" x14ac:dyDescent="0.25">
      <c r="F1354" s="15"/>
      <c r="G1354"/>
    </row>
    <row r="1355" spans="6:7" x14ac:dyDescent="0.25">
      <c r="F1355" s="15"/>
      <c r="G1355"/>
    </row>
    <row r="1356" spans="6:7" x14ac:dyDescent="0.25">
      <c r="F1356" s="15"/>
      <c r="G1356"/>
    </row>
    <row r="1357" spans="6:7" x14ac:dyDescent="0.25">
      <c r="F1357" s="15"/>
      <c r="G1357"/>
    </row>
    <row r="1358" spans="6:7" x14ac:dyDescent="0.25">
      <c r="F1358" s="15"/>
      <c r="G1358"/>
    </row>
    <row r="1359" spans="6:7" x14ac:dyDescent="0.25">
      <c r="F1359" s="15"/>
      <c r="G1359"/>
    </row>
    <row r="1360" spans="6:7" x14ac:dyDescent="0.25">
      <c r="F1360" s="15"/>
      <c r="G1360"/>
    </row>
    <row r="1361" spans="6:7" x14ac:dyDescent="0.25">
      <c r="F1361" s="15"/>
      <c r="G1361"/>
    </row>
    <row r="1362" spans="6:7" x14ac:dyDescent="0.25">
      <c r="F1362" s="15"/>
      <c r="G1362"/>
    </row>
    <row r="1363" spans="6:7" x14ac:dyDescent="0.25">
      <c r="F1363" s="15"/>
      <c r="G1363"/>
    </row>
    <row r="1364" spans="6:7" x14ac:dyDescent="0.25">
      <c r="F1364" s="15"/>
      <c r="G1364"/>
    </row>
    <row r="1365" spans="6:7" x14ac:dyDescent="0.25">
      <c r="F1365" s="15"/>
      <c r="G1365"/>
    </row>
    <row r="1366" spans="6:7" x14ac:dyDescent="0.25">
      <c r="F1366" s="15"/>
      <c r="G1366"/>
    </row>
    <row r="1367" spans="6:7" x14ac:dyDescent="0.25">
      <c r="F1367" s="15"/>
      <c r="G1367"/>
    </row>
    <row r="1368" spans="6:7" x14ac:dyDescent="0.25">
      <c r="F1368" s="15"/>
      <c r="G1368"/>
    </row>
    <row r="1369" spans="6:7" x14ac:dyDescent="0.25">
      <c r="F1369" s="15"/>
      <c r="G1369"/>
    </row>
    <row r="1370" spans="6:7" x14ac:dyDescent="0.25">
      <c r="F1370" s="15"/>
      <c r="G1370"/>
    </row>
    <row r="1371" spans="6:7" x14ac:dyDescent="0.25">
      <c r="F1371" s="15"/>
      <c r="G1371"/>
    </row>
    <row r="1372" spans="6:7" x14ac:dyDescent="0.25">
      <c r="F1372" s="15"/>
      <c r="G1372"/>
    </row>
    <row r="1373" spans="6:7" x14ac:dyDescent="0.25">
      <c r="F1373" s="15"/>
      <c r="G1373"/>
    </row>
    <row r="1374" spans="6:7" x14ac:dyDescent="0.25">
      <c r="F1374" s="15"/>
      <c r="G1374"/>
    </row>
    <row r="1375" spans="6:7" x14ac:dyDescent="0.25">
      <c r="F1375" s="15"/>
      <c r="G1375"/>
    </row>
    <row r="1376" spans="6:7" x14ac:dyDescent="0.25">
      <c r="F1376" s="15"/>
      <c r="G1376"/>
    </row>
    <row r="1377" spans="6:7" x14ac:dyDescent="0.25">
      <c r="F1377" s="15"/>
      <c r="G1377"/>
    </row>
    <row r="1378" spans="6:7" x14ac:dyDescent="0.25">
      <c r="F1378" s="15"/>
      <c r="G1378"/>
    </row>
    <row r="1379" spans="6:7" x14ac:dyDescent="0.25">
      <c r="F1379" s="15"/>
      <c r="G1379"/>
    </row>
    <row r="1380" spans="6:7" x14ac:dyDescent="0.25">
      <c r="F1380" s="15"/>
      <c r="G1380"/>
    </row>
    <row r="1381" spans="6:7" x14ac:dyDescent="0.25">
      <c r="F1381" s="15"/>
      <c r="G1381"/>
    </row>
    <row r="1382" spans="6:7" x14ac:dyDescent="0.25">
      <c r="F1382" s="15"/>
      <c r="G1382"/>
    </row>
    <row r="1383" spans="6:7" x14ac:dyDescent="0.25">
      <c r="F1383" s="15"/>
      <c r="G1383"/>
    </row>
    <row r="1384" spans="6:7" x14ac:dyDescent="0.25">
      <c r="F1384" s="15"/>
      <c r="G1384"/>
    </row>
    <row r="1385" spans="6:7" x14ac:dyDescent="0.25">
      <c r="F1385" s="15"/>
      <c r="G1385"/>
    </row>
    <row r="1386" spans="6:7" x14ac:dyDescent="0.25">
      <c r="F1386" s="15"/>
      <c r="G1386"/>
    </row>
    <row r="1387" spans="6:7" x14ac:dyDescent="0.25">
      <c r="F1387" s="15"/>
      <c r="G1387"/>
    </row>
    <row r="1388" spans="6:7" x14ac:dyDescent="0.25">
      <c r="F1388" s="15"/>
      <c r="G1388"/>
    </row>
    <row r="1389" spans="6:7" x14ac:dyDescent="0.25">
      <c r="F1389" s="15"/>
      <c r="G1389"/>
    </row>
    <row r="1390" spans="6:7" x14ac:dyDescent="0.25">
      <c r="F1390" s="15"/>
      <c r="G1390"/>
    </row>
    <row r="1391" spans="6:7" x14ac:dyDescent="0.25">
      <c r="F1391" s="15"/>
      <c r="G1391"/>
    </row>
    <row r="1392" spans="6:7" x14ac:dyDescent="0.25">
      <c r="F1392" s="15"/>
      <c r="G1392"/>
    </row>
    <row r="1393" spans="6:7" x14ac:dyDescent="0.25">
      <c r="F1393" s="15"/>
      <c r="G1393"/>
    </row>
    <row r="1394" spans="6:7" x14ac:dyDescent="0.25">
      <c r="F1394" s="15"/>
      <c r="G1394"/>
    </row>
    <row r="1395" spans="6:7" x14ac:dyDescent="0.25">
      <c r="F1395" s="15"/>
      <c r="G1395"/>
    </row>
    <row r="1396" spans="6:7" x14ac:dyDescent="0.25">
      <c r="F1396" s="15"/>
      <c r="G1396"/>
    </row>
    <row r="1397" spans="6:7" x14ac:dyDescent="0.25">
      <c r="F1397" s="15"/>
      <c r="G1397"/>
    </row>
    <row r="1398" spans="6:7" x14ac:dyDescent="0.25">
      <c r="F1398" s="15"/>
      <c r="G1398"/>
    </row>
    <row r="1399" spans="6:7" x14ac:dyDescent="0.25">
      <c r="F1399" s="15"/>
      <c r="G1399"/>
    </row>
    <row r="1400" spans="6:7" x14ac:dyDescent="0.25">
      <c r="F1400" s="15"/>
      <c r="G1400"/>
    </row>
    <row r="1401" spans="6:7" x14ac:dyDescent="0.25">
      <c r="F1401" s="15"/>
      <c r="G1401"/>
    </row>
    <row r="1402" spans="6:7" x14ac:dyDescent="0.25">
      <c r="F1402" s="15"/>
      <c r="G1402"/>
    </row>
    <row r="1403" spans="6:7" x14ac:dyDescent="0.25">
      <c r="F1403" s="15"/>
      <c r="G1403"/>
    </row>
    <row r="1404" spans="6:7" x14ac:dyDescent="0.25">
      <c r="F1404" s="15"/>
      <c r="G1404"/>
    </row>
    <row r="1405" spans="6:7" x14ac:dyDescent="0.25">
      <c r="F1405" s="15"/>
      <c r="G1405"/>
    </row>
    <row r="1406" spans="6:7" x14ac:dyDescent="0.25">
      <c r="F1406" s="15"/>
      <c r="G1406"/>
    </row>
    <row r="1407" spans="6:7" x14ac:dyDescent="0.25">
      <c r="F1407" s="15"/>
      <c r="G1407"/>
    </row>
    <row r="1408" spans="6:7" x14ac:dyDescent="0.25">
      <c r="F1408" s="15"/>
      <c r="G1408"/>
    </row>
    <row r="1409" spans="6:7" x14ac:dyDescent="0.25">
      <c r="F1409" s="15"/>
      <c r="G1409"/>
    </row>
    <row r="1410" spans="6:7" x14ac:dyDescent="0.25">
      <c r="F1410" s="15"/>
      <c r="G1410"/>
    </row>
    <row r="1411" spans="6:7" x14ac:dyDescent="0.25">
      <c r="F1411" s="15"/>
      <c r="G1411"/>
    </row>
    <row r="1412" spans="6:7" x14ac:dyDescent="0.25">
      <c r="F1412" s="15"/>
      <c r="G1412"/>
    </row>
    <row r="1413" spans="6:7" x14ac:dyDescent="0.25">
      <c r="F1413" s="15"/>
      <c r="G1413"/>
    </row>
    <row r="1414" spans="6:7" x14ac:dyDescent="0.25">
      <c r="F1414" s="15"/>
      <c r="G1414"/>
    </row>
    <row r="1415" spans="6:7" x14ac:dyDescent="0.25">
      <c r="F1415" s="15"/>
      <c r="G1415"/>
    </row>
    <row r="1416" spans="6:7" x14ac:dyDescent="0.25">
      <c r="F1416" s="15"/>
      <c r="G1416"/>
    </row>
    <row r="1417" spans="6:7" x14ac:dyDescent="0.25">
      <c r="F1417" s="15"/>
      <c r="G1417"/>
    </row>
    <row r="1418" spans="6:7" x14ac:dyDescent="0.25">
      <c r="F1418" s="15"/>
      <c r="G1418"/>
    </row>
    <row r="1419" spans="6:7" x14ac:dyDescent="0.25">
      <c r="F1419" s="15"/>
      <c r="G1419"/>
    </row>
    <row r="1420" spans="6:7" x14ac:dyDescent="0.25">
      <c r="F1420" s="15"/>
      <c r="G1420"/>
    </row>
    <row r="1421" spans="6:7" x14ac:dyDescent="0.25">
      <c r="F1421" s="15"/>
      <c r="G1421"/>
    </row>
    <row r="1422" spans="6:7" x14ac:dyDescent="0.25">
      <c r="F1422" s="15"/>
      <c r="G1422"/>
    </row>
    <row r="1423" spans="6:7" x14ac:dyDescent="0.25">
      <c r="F1423" s="15"/>
      <c r="G1423"/>
    </row>
    <row r="1424" spans="6:7" x14ac:dyDescent="0.25">
      <c r="F1424" s="15"/>
      <c r="G1424"/>
    </row>
    <row r="1425" spans="6:7" x14ac:dyDescent="0.25">
      <c r="F1425" s="15"/>
      <c r="G1425"/>
    </row>
    <row r="1426" spans="6:7" x14ac:dyDescent="0.25">
      <c r="F1426" s="15"/>
      <c r="G1426"/>
    </row>
    <row r="1427" spans="6:7" x14ac:dyDescent="0.25">
      <c r="F1427" s="15"/>
      <c r="G1427"/>
    </row>
    <row r="1428" spans="6:7" x14ac:dyDescent="0.25">
      <c r="F1428" s="15"/>
      <c r="G1428"/>
    </row>
    <row r="1429" spans="6:7" x14ac:dyDescent="0.25">
      <c r="F1429" s="15"/>
      <c r="G1429"/>
    </row>
    <row r="1430" spans="6:7" x14ac:dyDescent="0.25">
      <c r="F1430" s="15"/>
      <c r="G1430"/>
    </row>
    <row r="1431" spans="6:7" x14ac:dyDescent="0.25">
      <c r="F1431" s="15"/>
      <c r="G1431"/>
    </row>
    <row r="1432" spans="6:7" x14ac:dyDescent="0.25">
      <c r="F1432" s="15"/>
      <c r="G1432"/>
    </row>
    <row r="1433" spans="6:7" x14ac:dyDescent="0.25">
      <c r="F1433" s="15"/>
      <c r="G1433"/>
    </row>
    <row r="1434" spans="6:7" x14ac:dyDescent="0.25">
      <c r="F1434" s="15"/>
      <c r="G1434"/>
    </row>
    <row r="1435" spans="6:7" x14ac:dyDescent="0.25">
      <c r="F1435" s="15"/>
      <c r="G1435"/>
    </row>
    <row r="1436" spans="6:7" x14ac:dyDescent="0.25">
      <c r="F1436" s="15"/>
      <c r="G1436"/>
    </row>
    <row r="1437" spans="6:7" x14ac:dyDescent="0.25">
      <c r="F1437" s="15"/>
      <c r="G1437"/>
    </row>
    <row r="1438" spans="6:7" x14ac:dyDescent="0.25">
      <c r="F1438" s="15"/>
      <c r="G1438"/>
    </row>
    <row r="1439" spans="6:7" x14ac:dyDescent="0.25">
      <c r="F1439" s="15"/>
      <c r="G1439"/>
    </row>
    <row r="1440" spans="6:7" x14ac:dyDescent="0.25">
      <c r="F1440" s="15"/>
      <c r="G1440"/>
    </row>
    <row r="1441" spans="6:7" x14ac:dyDescent="0.25">
      <c r="F1441" s="15"/>
      <c r="G1441"/>
    </row>
    <row r="1442" spans="6:7" x14ac:dyDescent="0.25">
      <c r="F1442" s="15"/>
      <c r="G1442"/>
    </row>
    <row r="1443" spans="6:7" x14ac:dyDescent="0.25">
      <c r="F1443" s="15"/>
      <c r="G1443"/>
    </row>
    <row r="1444" spans="6:7" x14ac:dyDescent="0.25">
      <c r="F1444" s="15"/>
      <c r="G1444"/>
    </row>
    <row r="1445" spans="6:7" x14ac:dyDescent="0.25">
      <c r="F1445" s="15"/>
      <c r="G1445"/>
    </row>
    <row r="1446" spans="6:7" x14ac:dyDescent="0.25">
      <c r="F1446" s="15"/>
      <c r="G1446"/>
    </row>
    <row r="1447" spans="6:7" x14ac:dyDescent="0.25">
      <c r="F1447" s="15"/>
      <c r="G1447"/>
    </row>
    <row r="1448" spans="6:7" x14ac:dyDescent="0.25">
      <c r="F1448" s="15"/>
      <c r="G1448"/>
    </row>
    <row r="1449" spans="6:7" x14ac:dyDescent="0.25">
      <c r="F1449" s="15"/>
      <c r="G1449"/>
    </row>
    <row r="1450" spans="6:7" x14ac:dyDescent="0.25">
      <c r="F1450" s="15"/>
      <c r="G1450"/>
    </row>
    <row r="1451" spans="6:7" x14ac:dyDescent="0.25">
      <c r="F1451" s="15"/>
      <c r="G1451"/>
    </row>
    <row r="1452" spans="6:7" x14ac:dyDescent="0.25">
      <c r="F1452" s="15"/>
      <c r="G1452"/>
    </row>
    <row r="1453" spans="6:7" x14ac:dyDescent="0.25">
      <c r="F1453" s="15"/>
      <c r="G1453"/>
    </row>
    <row r="1454" spans="6:7" x14ac:dyDescent="0.25">
      <c r="F1454" s="15"/>
      <c r="G1454"/>
    </row>
    <row r="1455" spans="6:7" x14ac:dyDescent="0.25">
      <c r="F1455" s="15"/>
      <c r="G1455"/>
    </row>
    <row r="1456" spans="6:7" x14ac:dyDescent="0.25">
      <c r="F1456" s="15"/>
      <c r="G1456"/>
    </row>
    <row r="1457" spans="6:7" x14ac:dyDescent="0.25">
      <c r="F1457" s="15"/>
      <c r="G1457"/>
    </row>
    <row r="1458" spans="6:7" x14ac:dyDescent="0.25">
      <c r="F1458" s="15"/>
      <c r="G1458"/>
    </row>
    <row r="1459" spans="6:7" x14ac:dyDescent="0.25">
      <c r="F1459" s="15"/>
      <c r="G1459"/>
    </row>
    <row r="1460" spans="6:7" x14ac:dyDescent="0.25">
      <c r="F1460" s="15"/>
      <c r="G1460"/>
    </row>
    <row r="1461" spans="6:7" x14ac:dyDescent="0.25">
      <c r="F1461" s="15"/>
      <c r="G1461"/>
    </row>
    <row r="1462" spans="6:7" x14ac:dyDescent="0.25">
      <c r="F1462" s="15"/>
      <c r="G1462"/>
    </row>
    <row r="1463" spans="6:7" x14ac:dyDescent="0.25">
      <c r="F1463" s="15"/>
      <c r="G1463"/>
    </row>
    <row r="1464" spans="6:7" x14ac:dyDescent="0.25">
      <c r="F1464" s="15"/>
      <c r="G1464"/>
    </row>
    <row r="1465" spans="6:7" x14ac:dyDescent="0.25">
      <c r="F1465" s="15"/>
      <c r="G1465"/>
    </row>
    <row r="1466" spans="6:7" x14ac:dyDescent="0.25">
      <c r="F1466" s="15"/>
      <c r="G1466"/>
    </row>
    <row r="1467" spans="6:7" x14ac:dyDescent="0.25">
      <c r="F1467" s="15"/>
      <c r="G1467"/>
    </row>
    <row r="1468" spans="6:7" x14ac:dyDescent="0.25">
      <c r="F1468" s="15"/>
      <c r="G1468"/>
    </row>
    <row r="1469" spans="6:7" x14ac:dyDescent="0.25">
      <c r="F1469" s="15"/>
      <c r="G1469"/>
    </row>
    <row r="1470" spans="6:7" x14ac:dyDescent="0.25">
      <c r="F1470" s="15"/>
      <c r="G1470"/>
    </row>
    <row r="1471" spans="6:7" x14ac:dyDescent="0.25">
      <c r="F1471" s="15"/>
      <c r="G1471"/>
    </row>
    <row r="1472" spans="6:7" x14ac:dyDescent="0.25">
      <c r="F1472" s="15"/>
      <c r="G1472"/>
    </row>
    <row r="1473" spans="6:7" x14ac:dyDescent="0.25">
      <c r="F1473" s="15"/>
      <c r="G1473"/>
    </row>
    <row r="1474" spans="6:7" x14ac:dyDescent="0.25">
      <c r="F1474" s="15"/>
      <c r="G1474"/>
    </row>
    <row r="1475" spans="6:7" x14ac:dyDescent="0.25">
      <c r="F1475" s="15"/>
      <c r="G1475"/>
    </row>
    <row r="1476" spans="6:7" x14ac:dyDescent="0.25">
      <c r="F1476" s="15"/>
      <c r="G1476"/>
    </row>
    <row r="1477" spans="6:7" x14ac:dyDescent="0.25">
      <c r="F1477" s="15"/>
      <c r="G1477"/>
    </row>
    <row r="1478" spans="6:7" x14ac:dyDescent="0.25">
      <c r="F1478" s="15"/>
      <c r="G1478"/>
    </row>
    <row r="1479" spans="6:7" x14ac:dyDescent="0.25">
      <c r="F1479" s="15"/>
      <c r="G1479"/>
    </row>
    <row r="1480" spans="6:7" x14ac:dyDescent="0.25">
      <c r="F1480" s="15"/>
      <c r="G1480"/>
    </row>
    <row r="1481" spans="6:7" x14ac:dyDescent="0.25">
      <c r="F1481" s="15"/>
      <c r="G1481"/>
    </row>
    <row r="1482" spans="6:7" x14ac:dyDescent="0.25">
      <c r="F1482" s="15"/>
      <c r="G1482"/>
    </row>
    <row r="1483" spans="6:7" x14ac:dyDescent="0.25">
      <c r="F1483" s="15"/>
      <c r="G1483"/>
    </row>
    <row r="1484" spans="6:7" x14ac:dyDescent="0.25">
      <c r="F1484" s="15"/>
      <c r="G1484"/>
    </row>
    <row r="1485" spans="6:7" x14ac:dyDescent="0.25">
      <c r="F1485" s="15"/>
      <c r="G1485"/>
    </row>
    <row r="1486" spans="6:7" x14ac:dyDescent="0.25">
      <c r="F1486" s="15"/>
      <c r="G1486"/>
    </row>
    <row r="1487" spans="6:7" x14ac:dyDescent="0.25">
      <c r="F1487" s="15"/>
      <c r="G1487"/>
    </row>
    <row r="1488" spans="6:7" x14ac:dyDescent="0.25">
      <c r="F1488" s="15"/>
      <c r="G1488"/>
    </row>
    <row r="1489" spans="6:7" x14ac:dyDescent="0.25">
      <c r="F1489" s="15"/>
      <c r="G1489"/>
    </row>
    <row r="1490" spans="6:7" x14ac:dyDescent="0.25">
      <c r="F1490" s="15"/>
      <c r="G1490"/>
    </row>
    <row r="1491" spans="6:7" x14ac:dyDescent="0.25">
      <c r="F1491" s="15"/>
      <c r="G1491"/>
    </row>
    <row r="1492" spans="6:7" x14ac:dyDescent="0.25">
      <c r="F1492" s="15"/>
      <c r="G1492"/>
    </row>
    <row r="1493" spans="6:7" x14ac:dyDescent="0.25">
      <c r="F1493" s="15"/>
      <c r="G1493"/>
    </row>
    <row r="1494" spans="6:7" x14ac:dyDescent="0.25">
      <c r="F1494" s="15"/>
      <c r="G1494"/>
    </row>
    <row r="1495" spans="6:7" x14ac:dyDescent="0.25">
      <c r="F1495" s="15"/>
      <c r="G1495"/>
    </row>
    <row r="1496" spans="6:7" x14ac:dyDescent="0.25">
      <c r="F1496" s="15"/>
      <c r="G1496"/>
    </row>
    <row r="1497" spans="6:7" x14ac:dyDescent="0.25">
      <c r="F1497" s="15"/>
      <c r="G1497"/>
    </row>
    <row r="1498" spans="6:7" x14ac:dyDescent="0.25">
      <c r="F1498" s="15"/>
      <c r="G1498"/>
    </row>
    <row r="1499" spans="6:7" x14ac:dyDescent="0.25">
      <c r="F1499" s="15"/>
      <c r="G1499"/>
    </row>
    <row r="1500" spans="6:7" x14ac:dyDescent="0.25">
      <c r="F1500" s="15"/>
      <c r="G1500"/>
    </row>
    <row r="1501" spans="6:7" x14ac:dyDescent="0.25">
      <c r="F1501" s="15"/>
      <c r="G1501"/>
    </row>
    <row r="1502" spans="6:7" x14ac:dyDescent="0.25">
      <c r="F1502" s="15"/>
      <c r="G1502"/>
    </row>
    <row r="1503" spans="6:7" x14ac:dyDescent="0.25">
      <c r="F1503" s="15"/>
      <c r="G1503"/>
    </row>
    <row r="1504" spans="6:7" x14ac:dyDescent="0.25">
      <c r="F1504" s="15"/>
      <c r="G1504"/>
    </row>
    <row r="1505" spans="6:7" x14ac:dyDescent="0.25">
      <c r="F1505" s="15"/>
      <c r="G1505"/>
    </row>
    <row r="1506" spans="6:7" x14ac:dyDescent="0.25">
      <c r="F1506" s="15"/>
      <c r="G1506"/>
    </row>
    <row r="1507" spans="6:7" x14ac:dyDescent="0.25">
      <c r="F1507" s="15"/>
      <c r="G1507"/>
    </row>
    <row r="1508" spans="6:7" x14ac:dyDescent="0.25">
      <c r="F1508" s="15"/>
      <c r="G1508"/>
    </row>
    <row r="1509" spans="6:7" x14ac:dyDescent="0.25">
      <c r="F1509" s="15"/>
      <c r="G1509"/>
    </row>
    <row r="1510" spans="6:7" x14ac:dyDescent="0.25">
      <c r="F1510" s="15"/>
      <c r="G1510"/>
    </row>
    <row r="1511" spans="6:7" x14ac:dyDescent="0.25">
      <c r="F1511" s="15"/>
      <c r="G1511"/>
    </row>
    <row r="1512" spans="6:7" x14ac:dyDescent="0.25">
      <c r="F1512" s="15"/>
      <c r="G1512"/>
    </row>
    <row r="1513" spans="6:7" x14ac:dyDescent="0.25">
      <c r="F1513" s="15"/>
      <c r="G1513"/>
    </row>
    <row r="1514" spans="6:7" x14ac:dyDescent="0.25">
      <c r="F1514" s="15"/>
      <c r="G1514"/>
    </row>
    <row r="1515" spans="6:7" x14ac:dyDescent="0.25">
      <c r="F1515" s="15"/>
      <c r="G1515"/>
    </row>
    <row r="1516" spans="6:7" x14ac:dyDescent="0.25">
      <c r="F1516" s="15"/>
      <c r="G1516"/>
    </row>
    <row r="1517" spans="6:7" x14ac:dyDescent="0.25">
      <c r="F1517" s="15"/>
      <c r="G1517"/>
    </row>
    <row r="1518" spans="6:7" x14ac:dyDescent="0.25">
      <c r="F1518" s="15"/>
      <c r="G1518"/>
    </row>
    <row r="1519" spans="6:7" x14ac:dyDescent="0.25">
      <c r="F1519" s="15"/>
      <c r="G1519"/>
    </row>
    <row r="1520" spans="6:7" x14ac:dyDescent="0.25">
      <c r="F1520" s="15"/>
      <c r="G1520"/>
    </row>
    <row r="1521" spans="6:7" x14ac:dyDescent="0.25">
      <c r="F1521" s="15"/>
      <c r="G1521"/>
    </row>
    <row r="1522" spans="6:7" x14ac:dyDescent="0.25">
      <c r="F1522" s="15"/>
      <c r="G1522"/>
    </row>
    <row r="1523" spans="6:7" x14ac:dyDescent="0.25">
      <c r="F1523" s="15"/>
      <c r="G1523"/>
    </row>
    <row r="1524" spans="6:7" x14ac:dyDescent="0.25">
      <c r="F1524" s="15"/>
      <c r="G1524"/>
    </row>
    <row r="1525" spans="6:7" x14ac:dyDescent="0.25">
      <c r="F1525" s="15"/>
      <c r="G1525"/>
    </row>
    <row r="1526" spans="6:7" x14ac:dyDescent="0.25">
      <c r="F1526" s="15"/>
      <c r="G1526"/>
    </row>
    <row r="1527" spans="6:7" x14ac:dyDescent="0.25">
      <c r="F1527" s="15"/>
      <c r="G1527"/>
    </row>
    <row r="1528" spans="6:7" x14ac:dyDescent="0.25">
      <c r="F1528" s="15"/>
      <c r="G1528"/>
    </row>
    <row r="1529" spans="6:7" x14ac:dyDescent="0.25">
      <c r="F1529" s="15"/>
      <c r="G1529"/>
    </row>
    <row r="1530" spans="6:7" x14ac:dyDescent="0.25">
      <c r="F1530" s="15"/>
      <c r="G1530"/>
    </row>
    <row r="1531" spans="6:7" x14ac:dyDescent="0.25">
      <c r="F1531" s="15"/>
      <c r="G1531"/>
    </row>
    <row r="1532" spans="6:7" x14ac:dyDescent="0.25">
      <c r="F1532" s="15"/>
      <c r="G1532"/>
    </row>
    <row r="1533" spans="6:7" x14ac:dyDescent="0.25">
      <c r="F1533" s="15"/>
      <c r="G1533"/>
    </row>
    <row r="1534" spans="6:7" x14ac:dyDescent="0.25">
      <c r="F1534" s="15"/>
      <c r="G1534"/>
    </row>
    <row r="1535" spans="6:7" x14ac:dyDescent="0.25">
      <c r="F1535" s="15"/>
      <c r="G1535"/>
    </row>
    <row r="1536" spans="6:7" x14ac:dyDescent="0.25">
      <c r="F1536" s="15"/>
      <c r="G1536"/>
    </row>
    <row r="1537" spans="6:7" x14ac:dyDescent="0.25">
      <c r="F1537" s="15"/>
      <c r="G1537"/>
    </row>
    <row r="1538" spans="6:7" x14ac:dyDescent="0.25">
      <c r="F1538" s="15"/>
      <c r="G1538"/>
    </row>
    <row r="1539" spans="6:7" x14ac:dyDescent="0.25">
      <c r="F1539" s="15"/>
      <c r="G1539"/>
    </row>
    <row r="1540" spans="6:7" x14ac:dyDescent="0.25">
      <c r="F1540" s="15"/>
      <c r="G1540"/>
    </row>
    <row r="1541" spans="6:7" x14ac:dyDescent="0.25">
      <c r="F1541" s="15"/>
      <c r="G1541"/>
    </row>
    <row r="1542" spans="6:7" x14ac:dyDescent="0.25">
      <c r="F1542" s="15"/>
      <c r="G1542"/>
    </row>
    <row r="1543" spans="6:7" x14ac:dyDescent="0.25">
      <c r="F1543" s="15"/>
      <c r="G1543"/>
    </row>
    <row r="1544" spans="6:7" x14ac:dyDescent="0.25">
      <c r="F1544" s="15"/>
      <c r="G1544"/>
    </row>
    <row r="1545" spans="6:7" x14ac:dyDescent="0.25">
      <c r="F1545" s="15"/>
      <c r="G1545"/>
    </row>
    <row r="1546" spans="6:7" x14ac:dyDescent="0.25">
      <c r="F1546" s="15"/>
      <c r="G1546"/>
    </row>
    <row r="1547" spans="6:7" x14ac:dyDescent="0.25">
      <c r="F1547" s="15"/>
      <c r="G1547"/>
    </row>
    <row r="1548" spans="6:7" x14ac:dyDescent="0.25">
      <c r="F1548" s="15"/>
      <c r="G1548"/>
    </row>
    <row r="1549" spans="6:7" x14ac:dyDescent="0.25">
      <c r="F1549" s="15"/>
      <c r="G1549"/>
    </row>
    <row r="1550" spans="6:7" x14ac:dyDescent="0.25">
      <c r="F1550" s="15"/>
      <c r="G1550"/>
    </row>
    <row r="1551" spans="6:7" x14ac:dyDescent="0.25">
      <c r="F1551" s="15"/>
      <c r="G1551"/>
    </row>
    <row r="1552" spans="6:7" x14ac:dyDescent="0.25">
      <c r="F1552" s="15"/>
      <c r="G1552"/>
    </row>
    <row r="1553" spans="6:7" x14ac:dyDescent="0.25">
      <c r="F1553" s="15"/>
      <c r="G1553"/>
    </row>
    <row r="1554" spans="6:7" x14ac:dyDescent="0.25">
      <c r="F1554" s="15"/>
      <c r="G1554"/>
    </row>
    <row r="1555" spans="6:7" x14ac:dyDescent="0.25">
      <c r="F1555" s="15"/>
      <c r="G1555"/>
    </row>
    <row r="1556" spans="6:7" x14ac:dyDescent="0.25">
      <c r="F1556" s="15"/>
      <c r="G1556"/>
    </row>
    <row r="1557" spans="6:7" x14ac:dyDescent="0.25">
      <c r="F1557" s="15"/>
      <c r="G1557"/>
    </row>
    <row r="1558" spans="6:7" x14ac:dyDescent="0.25">
      <c r="F1558" s="15"/>
      <c r="G1558"/>
    </row>
    <row r="1559" spans="6:7" x14ac:dyDescent="0.25">
      <c r="F1559" s="15"/>
      <c r="G1559"/>
    </row>
    <row r="1560" spans="6:7" x14ac:dyDescent="0.25">
      <c r="F1560" s="15"/>
      <c r="G1560"/>
    </row>
    <row r="1561" spans="6:7" x14ac:dyDescent="0.25">
      <c r="F1561" s="15"/>
      <c r="G1561"/>
    </row>
    <row r="1562" spans="6:7" x14ac:dyDescent="0.25">
      <c r="F1562" s="15"/>
      <c r="G1562"/>
    </row>
    <row r="1563" spans="6:7" x14ac:dyDescent="0.25">
      <c r="F1563" s="15"/>
      <c r="G1563"/>
    </row>
    <row r="1564" spans="6:7" x14ac:dyDescent="0.25">
      <c r="F1564" s="15"/>
      <c r="G1564"/>
    </row>
    <row r="1565" spans="6:7" x14ac:dyDescent="0.25">
      <c r="F1565" s="15"/>
      <c r="G1565"/>
    </row>
    <row r="1566" spans="6:7" x14ac:dyDescent="0.25">
      <c r="F1566" s="15"/>
      <c r="G1566"/>
    </row>
    <row r="1567" spans="6:7" x14ac:dyDescent="0.25">
      <c r="F1567" s="15"/>
      <c r="G1567"/>
    </row>
    <row r="1568" spans="6:7" x14ac:dyDescent="0.25">
      <c r="F1568" s="15"/>
      <c r="G1568"/>
    </row>
    <row r="1569" spans="6:7" x14ac:dyDescent="0.25">
      <c r="F1569" s="15"/>
      <c r="G1569"/>
    </row>
    <row r="1570" spans="6:7" x14ac:dyDescent="0.25">
      <c r="F1570" s="15"/>
      <c r="G1570"/>
    </row>
    <row r="1571" spans="6:7" x14ac:dyDescent="0.25">
      <c r="F1571" s="15"/>
      <c r="G1571"/>
    </row>
    <row r="1572" spans="6:7" x14ac:dyDescent="0.25">
      <c r="F1572" s="15"/>
      <c r="G1572"/>
    </row>
    <row r="1573" spans="6:7" x14ac:dyDescent="0.25">
      <c r="F1573" s="15"/>
      <c r="G1573"/>
    </row>
    <row r="1574" spans="6:7" x14ac:dyDescent="0.25">
      <c r="F1574" s="15"/>
      <c r="G1574"/>
    </row>
    <row r="1575" spans="6:7" x14ac:dyDescent="0.25">
      <c r="F1575" s="15"/>
      <c r="G1575"/>
    </row>
    <row r="1576" spans="6:7" x14ac:dyDescent="0.25">
      <c r="F1576" s="15"/>
      <c r="G1576"/>
    </row>
    <row r="1577" spans="6:7" x14ac:dyDescent="0.25">
      <c r="F1577" s="15"/>
      <c r="G1577"/>
    </row>
    <row r="1578" spans="6:7" x14ac:dyDescent="0.25">
      <c r="F1578" s="15"/>
      <c r="G1578"/>
    </row>
    <row r="1579" spans="6:7" x14ac:dyDescent="0.25">
      <c r="F1579" s="15"/>
      <c r="G1579"/>
    </row>
    <row r="1580" spans="6:7" x14ac:dyDescent="0.25">
      <c r="F1580" s="15"/>
      <c r="G1580"/>
    </row>
    <row r="1581" spans="6:7" x14ac:dyDescent="0.25">
      <c r="F1581" s="15"/>
      <c r="G1581"/>
    </row>
    <row r="1582" spans="6:7" x14ac:dyDescent="0.25">
      <c r="F1582" s="15"/>
      <c r="G1582"/>
    </row>
    <row r="1583" spans="6:7" x14ac:dyDescent="0.25">
      <c r="F1583" s="15"/>
      <c r="G1583"/>
    </row>
    <row r="1584" spans="6:7" x14ac:dyDescent="0.25">
      <c r="F1584" s="15"/>
      <c r="G1584"/>
    </row>
    <row r="1585" spans="6:7" x14ac:dyDescent="0.25">
      <c r="F1585" s="15"/>
      <c r="G1585"/>
    </row>
    <row r="1586" spans="6:7" x14ac:dyDescent="0.25">
      <c r="F1586" s="15"/>
      <c r="G1586"/>
    </row>
    <row r="1587" spans="6:7" x14ac:dyDescent="0.25">
      <c r="F1587" s="15"/>
      <c r="G1587"/>
    </row>
    <row r="1588" spans="6:7" x14ac:dyDescent="0.25">
      <c r="F1588" s="15"/>
      <c r="G1588"/>
    </row>
    <row r="1589" spans="6:7" x14ac:dyDescent="0.25">
      <c r="F1589" s="15"/>
      <c r="G1589"/>
    </row>
    <row r="1590" spans="6:7" x14ac:dyDescent="0.25">
      <c r="F1590" s="15"/>
      <c r="G1590"/>
    </row>
    <row r="1591" spans="6:7" x14ac:dyDescent="0.25">
      <c r="F1591" s="15"/>
      <c r="G1591"/>
    </row>
    <row r="1592" spans="6:7" x14ac:dyDescent="0.25">
      <c r="F1592" s="15"/>
      <c r="G1592"/>
    </row>
    <row r="1593" spans="6:7" x14ac:dyDescent="0.25">
      <c r="F1593" s="15"/>
      <c r="G1593"/>
    </row>
    <row r="1594" spans="6:7" x14ac:dyDescent="0.25">
      <c r="F1594" s="15"/>
      <c r="G1594"/>
    </row>
    <row r="1595" spans="6:7" x14ac:dyDescent="0.25">
      <c r="F1595" s="15"/>
      <c r="G1595"/>
    </row>
    <row r="1596" spans="6:7" x14ac:dyDescent="0.25">
      <c r="F1596" s="15"/>
      <c r="G1596"/>
    </row>
    <row r="1597" spans="6:7" x14ac:dyDescent="0.25">
      <c r="F1597" s="15"/>
      <c r="G1597"/>
    </row>
    <row r="1598" spans="6:7" x14ac:dyDescent="0.25">
      <c r="F1598" s="15"/>
      <c r="G1598"/>
    </row>
    <row r="1599" spans="6:7" x14ac:dyDescent="0.25">
      <c r="F1599" s="15"/>
      <c r="G1599"/>
    </row>
    <row r="1600" spans="6:7" x14ac:dyDescent="0.25">
      <c r="F1600" s="15"/>
      <c r="G1600"/>
    </row>
    <row r="1601" spans="6:7" x14ac:dyDescent="0.25">
      <c r="F1601" s="15"/>
      <c r="G1601"/>
    </row>
    <row r="1602" spans="6:7" x14ac:dyDescent="0.25">
      <c r="F1602" s="15"/>
      <c r="G1602"/>
    </row>
    <row r="1603" spans="6:7" x14ac:dyDescent="0.25">
      <c r="F1603" s="15"/>
      <c r="G1603"/>
    </row>
    <row r="1604" spans="6:7" x14ac:dyDescent="0.25">
      <c r="F1604" s="15"/>
      <c r="G1604"/>
    </row>
    <row r="1605" spans="6:7" x14ac:dyDescent="0.25">
      <c r="F1605" s="15"/>
      <c r="G1605"/>
    </row>
    <row r="1606" spans="6:7" x14ac:dyDescent="0.25">
      <c r="F1606" s="15"/>
      <c r="G1606"/>
    </row>
    <row r="1607" spans="6:7" x14ac:dyDescent="0.25">
      <c r="F1607" s="15"/>
      <c r="G1607"/>
    </row>
    <row r="1608" spans="6:7" x14ac:dyDescent="0.25">
      <c r="F1608" s="15"/>
      <c r="G1608"/>
    </row>
    <row r="1609" spans="6:7" x14ac:dyDescent="0.25">
      <c r="F1609" s="15"/>
      <c r="G1609"/>
    </row>
    <row r="1610" spans="6:7" x14ac:dyDescent="0.25">
      <c r="F1610" s="15"/>
      <c r="G1610"/>
    </row>
    <row r="1611" spans="6:7" x14ac:dyDescent="0.25">
      <c r="F1611" s="15"/>
      <c r="G1611"/>
    </row>
    <row r="1612" spans="6:7" x14ac:dyDescent="0.25">
      <c r="F1612" s="15"/>
      <c r="G1612"/>
    </row>
    <row r="1613" spans="6:7" x14ac:dyDescent="0.25">
      <c r="F1613" s="15"/>
      <c r="G1613"/>
    </row>
    <row r="1614" spans="6:7" x14ac:dyDescent="0.25">
      <c r="F1614" s="15"/>
      <c r="G1614"/>
    </row>
    <row r="1615" spans="6:7" x14ac:dyDescent="0.25">
      <c r="F1615" s="15"/>
      <c r="G1615"/>
    </row>
    <row r="1616" spans="6:7" x14ac:dyDescent="0.25">
      <c r="F1616" s="15"/>
      <c r="G1616"/>
    </row>
    <row r="1617" spans="6:7" x14ac:dyDescent="0.25">
      <c r="F1617" s="15"/>
      <c r="G1617"/>
    </row>
    <row r="1618" spans="6:7" x14ac:dyDescent="0.25">
      <c r="F1618" s="15"/>
      <c r="G1618"/>
    </row>
    <row r="1619" spans="6:7" x14ac:dyDescent="0.25">
      <c r="F1619" s="15"/>
      <c r="G1619"/>
    </row>
    <row r="1620" spans="6:7" x14ac:dyDescent="0.25">
      <c r="F1620" s="15"/>
      <c r="G1620"/>
    </row>
    <row r="1621" spans="6:7" x14ac:dyDescent="0.25">
      <c r="F1621" s="15"/>
      <c r="G1621"/>
    </row>
    <row r="1622" spans="6:7" x14ac:dyDescent="0.25">
      <c r="F1622" s="15"/>
      <c r="G1622"/>
    </row>
    <row r="1623" spans="6:7" x14ac:dyDescent="0.25">
      <c r="F1623" s="15"/>
      <c r="G1623"/>
    </row>
    <row r="1624" spans="6:7" x14ac:dyDescent="0.25">
      <c r="F1624" s="15"/>
      <c r="G1624"/>
    </row>
    <row r="1625" spans="6:7" x14ac:dyDescent="0.25">
      <c r="F1625" s="15"/>
      <c r="G1625"/>
    </row>
    <row r="1626" spans="6:7" x14ac:dyDescent="0.25">
      <c r="F1626" s="15"/>
      <c r="G1626"/>
    </row>
    <row r="1627" spans="6:7" x14ac:dyDescent="0.25">
      <c r="F1627" s="15"/>
      <c r="G1627"/>
    </row>
    <row r="1628" spans="6:7" x14ac:dyDescent="0.25">
      <c r="F1628" s="15"/>
      <c r="G1628"/>
    </row>
    <row r="1629" spans="6:7" x14ac:dyDescent="0.25">
      <c r="F1629" s="15"/>
      <c r="G1629"/>
    </row>
    <row r="1630" spans="6:7" x14ac:dyDescent="0.25">
      <c r="F1630" s="15"/>
      <c r="G1630"/>
    </row>
    <row r="1631" spans="6:7" x14ac:dyDescent="0.25">
      <c r="F1631" s="15"/>
      <c r="G1631"/>
    </row>
    <row r="1632" spans="6:7" x14ac:dyDescent="0.25">
      <c r="F1632" s="15"/>
      <c r="G1632"/>
    </row>
    <row r="1633" spans="6:7" x14ac:dyDescent="0.25">
      <c r="F1633" s="15"/>
      <c r="G1633"/>
    </row>
    <row r="1634" spans="6:7" x14ac:dyDescent="0.25">
      <c r="F1634" s="15"/>
      <c r="G1634"/>
    </row>
    <row r="1635" spans="6:7" x14ac:dyDescent="0.25">
      <c r="G1635"/>
    </row>
    <row r="1636" spans="6:7" x14ac:dyDescent="0.25">
      <c r="G1636"/>
    </row>
    <row r="1637" spans="6:7" x14ac:dyDescent="0.25">
      <c r="G1637"/>
    </row>
    <row r="1638" spans="6:7" x14ac:dyDescent="0.25">
      <c r="G1638"/>
    </row>
    <row r="1639" spans="6:7" x14ac:dyDescent="0.25">
      <c r="G1639"/>
    </row>
    <row r="1640" spans="6:7" x14ac:dyDescent="0.25">
      <c r="G1640"/>
    </row>
    <row r="1641" spans="6:7" x14ac:dyDescent="0.25">
      <c r="G1641"/>
    </row>
    <row r="1642" spans="6:7" x14ac:dyDescent="0.25">
      <c r="G1642"/>
    </row>
    <row r="1643" spans="6:7" x14ac:dyDescent="0.25">
      <c r="G1643"/>
    </row>
    <row r="1644" spans="6:7" x14ac:dyDescent="0.25">
      <c r="G1644"/>
    </row>
    <row r="1645" spans="6:7" x14ac:dyDescent="0.25">
      <c r="G1645"/>
    </row>
    <row r="1646" spans="6:7" x14ac:dyDescent="0.25">
      <c r="G1646"/>
    </row>
    <row r="1647" spans="6:7" x14ac:dyDescent="0.25">
      <c r="G1647"/>
    </row>
    <row r="1648" spans="6:7" x14ac:dyDescent="0.25">
      <c r="G1648"/>
    </row>
    <row r="1649" spans="7:7" x14ac:dyDescent="0.25">
      <c r="G1649"/>
    </row>
    <row r="1650" spans="7:7" x14ac:dyDescent="0.25">
      <c r="G1650"/>
    </row>
    <row r="1651" spans="7:7" x14ac:dyDescent="0.25">
      <c r="G1651"/>
    </row>
    <row r="1652" spans="7:7" x14ac:dyDescent="0.25">
      <c r="G1652"/>
    </row>
    <row r="1653" spans="7:7" x14ac:dyDescent="0.25">
      <c r="G1653"/>
    </row>
    <row r="1654" spans="7:7" x14ac:dyDescent="0.25">
      <c r="G1654"/>
    </row>
    <row r="1655" spans="7:7" x14ac:dyDescent="0.25">
      <c r="G1655"/>
    </row>
    <row r="1656" spans="7:7" x14ac:dyDescent="0.25">
      <c r="G1656"/>
    </row>
    <row r="1657" spans="7:7" x14ac:dyDescent="0.25">
      <c r="G1657"/>
    </row>
    <row r="1658" spans="7:7" x14ac:dyDescent="0.25">
      <c r="G1658"/>
    </row>
    <row r="1659" spans="7:7" x14ac:dyDescent="0.25">
      <c r="G1659"/>
    </row>
    <row r="1660" spans="7:7" x14ac:dyDescent="0.25">
      <c r="G1660"/>
    </row>
    <row r="1661" spans="7:7" x14ac:dyDescent="0.25">
      <c r="G1661"/>
    </row>
    <row r="1662" spans="7:7" x14ac:dyDescent="0.25">
      <c r="G1662"/>
    </row>
    <row r="1663" spans="7:7" x14ac:dyDescent="0.25">
      <c r="G1663"/>
    </row>
    <row r="1664" spans="7:7" x14ac:dyDescent="0.25">
      <c r="G1664"/>
    </row>
    <row r="1665" spans="7:7" x14ac:dyDescent="0.25">
      <c r="G1665"/>
    </row>
    <row r="1666" spans="7:7" x14ac:dyDescent="0.25">
      <c r="G1666"/>
    </row>
    <row r="1667" spans="7:7" x14ac:dyDescent="0.25">
      <c r="G1667"/>
    </row>
    <row r="1668" spans="7:7" x14ac:dyDescent="0.25">
      <c r="G1668"/>
    </row>
    <row r="1669" spans="7:7" x14ac:dyDescent="0.25">
      <c r="G1669"/>
    </row>
    <row r="1670" spans="7:7" x14ac:dyDescent="0.25">
      <c r="G1670"/>
    </row>
    <row r="1671" spans="7:7" x14ac:dyDescent="0.25">
      <c r="G1671"/>
    </row>
    <row r="1672" spans="7:7" x14ac:dyDescent="0.25">
      <c r="G1672"/>
    </row>
    <row r="1673" spans="7:7" x14ac:dyDescent="0.25">
      <c r="G1673"/>
    </row>
    <row r="1674" spans="7:7" x14ac:dyDescent="0.25">
      <c r="G1674"/>
    </row>
    <row r="1675" spans="7:7" x14ac:dyDescent="0.25">
      <c r="G1675"/>
    </row>
    <row r="1676" spans="7:7" x14ac:dyDescent="0.25">
      <c r="G1676"/>
    </row>
    <row r="1677" spans="7:7" x14ac:dyDescent="0.25">
      <c r="G1677"/>
    </row>
    <row r="1678" spans="7:7" x14ac:dyDescent="0.25">
      <c r="G1678"/>
    </row>
    <row r="1679" spans="7:7" x14ac:dyDescent="0.25">
      <c r="G1679"/>
    </row>
    <row r="1680" spans="7:7" x14ac:dyDescent="0.25">
      <c r="G1680"/>
    </row>
    <row r="1681" spans="7:7" x14ac:dyDescent="0.25">
      <c r="G1681"/>
    </row>
    <row r="1682" spans="7:7" x14ac:dyDescent="0.25">
      <c r="G1682"/>
    </row>
    <row r="1683" spans="7:7" x14ac:dyDescent="0.25">
      <c r="G1683"/>
    </row>
    <row r="1684" spans="7:7" x14ac:dyDescent="0.25">
      <c r="G1684"/>
    </row>
    <row r="1685" spans="7:7" x14ac:dyDescent="0.25">
      <c r="G1685"/>
    </row>
    <row r="1686" spans="7:7" x14ac:dyDescent="0.25">
      <c r="G1686"/>
    </row>
    <row r="1687" spans="7:7" x14ac:dyDescent="0.25">
      <c r="G1687"/>
    </row>
    <row r="1688" spans="7:7" x14ac:dyDescent="0.25">
      <c r="G1688"/>
    </row>
    <row r="1689" spans="7:7" x14ac:dyDescent="0.25">
      <c r="G1689"/>
    </row>
    <row r="1690" spans="7:7" x14ac:dyDescent="0.25">
      <c r="G1690"/>
    </row>
    <row r="1691" spans="7:7" x14ac:dyDescent="0.25">
      <c r="G1691"/>
    </row>
    <row r="1692" spans="7:7" x14ac:dyDescent="0.25">
      <c r="G1692"/>
    </row>
    <row r="1693" spans="7:7" x14ac:dyDescent="0.25">
      <c r="G1693"/>
    </row>
    <row r="1694" spans="7:7" x14ac:dyDescent="0.25">
      <c r="G1694"/>
    </row>
    <row r="1695" spans="7:7" x14ac:dyDescent="0.25">
      <c r="G1695"/>
    </row>
    <row r="1696" spans="7:7" x14ac:dyDescent="0.25">
      <c r="G1696"/>
    </row>
    <row r="1697" spans="7:7" x14ac:dyDescent="0.25">
      <c r="G1697"/>
    </row>
    <row r="1698" spans="7:7" x14ac:dyDescent="0.25">
      <c r="G1698"/>
    </row>
    <row r="1699" spans="7:7" x14ac:dyDescent="0.25">
      <c r="G1699"/>
    </row>
    <row r="1700" spans="7:7" x14ac:dyDescent="0.25">
      <c r="G1700"/>
    </row>
    <row r="1701" spans="7:7" x14ac:dyDescent="0.25">
      <c r="G1701"/>
    </row>
    <row r="1702" spans="7:7" x14ac:dyDescent="0.25">
      <c r="G1702"/>
    </row>
    <row r="1703" spans="7:7" x14ac:dyDescent="0.25">
      <c r="G1703"/>
    </row>
    <row r="1704" spans="7:7" x14ac:dyDescent="0.25">
      <c r="G1704"/>
    </row>
    <row r="1705" spans="7:7" x14ac:dyDescent="0.25">
      <c r="G1705"/>
    </row>
    <row r="1706" spans="7:7" x14ac:dyDescent="0.25">
      <c r="G1706"/>
    </row>
    <row r="1707" spans="7:7" x14ac:dyDescent="0.25">
      <c r="G1707"/>
    </row>
    <row r="1708" spans="7:7" x14ac:dyDescent="0.25">
      <c r="G1708"/>
    </row>
    <row r="1709" spans="7:7" x14ac:dyDescent="0.25">
      <c r="G1709"/>
    </row>
    <row r="1710" spans="7:7" x14ac:dyDescent="0.25">
      <c r="G1710"/>
    </row>
    <row r="1711" spans="7:7" x14ac:dyDescent="0.25">
      <c r="G1711"/>
    </row>
    <row r="1712" spans="7:7" x14ac:dyDescent="0.25">
      <c r="G1712"/>
    </row>
    <row r="1713" spans="7:7" x14ac:dyDescent="0.25">
      <c r="G1713"/>
    </row>
    <row r="1714" spans="7:7" x14ac:dyDescent="0.25">
      <c r="G1714"/>
    </row>
    <row r="1715" spans="7:7" x14ac:dyDescent="0.25">
      <c r="G1715"/>
    </row>
    <row r="1716" spans="7:7" x14ac:dyDescent="0.25">
      <c r="G1716"/>
    </row>
    <row r="1717" spans="7:7" x14ac:dyDescent="0.25">
      <c r="G1717"/>
    </row>
    <row r="1718" spans="7:7" x14ac:dyDescent="0.25">
      <c r="G1718"/>
    </row>
    <row r="1719" spans="7:7" x14ac:dyDescent="0.25">
      <c r="G1719"/>
    </row>
    <row r="1720" spans="7:7" x14ac:dyDescent="0.25">
      <c r="G1720"/>
    </row>
    <row r="1721" spans="7:7" x14ac:dyDescent="0.25">
      <c r="G1721"/>
    </row>
    <row r="1722" spans="7:7" x14ac:dyDescent="0.25">
      <c r="G1722"/>
    </row>
    <row r="1723" spans="7:7" x14ac:dyDescent="0.25">
      <c r="G1723"/>
    </row>
    <row r="1724" spans="7:7" x14ac:dyDescent="0.25">
      <c r="G1724"/>
    </row>
    <row r="1725" spans="7:7" x14ac:dyDescent="0.25">
      <c r="G1725"/>
    </row>
    <row r="1726" spans="7:7" x14ac:dyDescent="0.25">
      <c r="G1726"/>
    </row>
    <row r="1727" spans="7:7" x14ac:dyDescent="0.25">
      <c r="G1727"/>
    </row>
    <row r="1728" spans="7:7" x14ac:dyDescent="0.25">
      <c r="G1728"/>
    </row>
    <row r="1729" spans="7:7" x14ac:dyDescent="0.25">
      <c r="G1729"/>
    </row>
    <row r="1730" spans="7:7" x14ac:dyDescent="0.25">
      <c r="G1730"/>
    </row>
    <row r="1731" spans="7:7" x14ac:dyDescent="0.25">
      <c r="G1731"/>
    </row>
    <row r="1732" spans="7:7" x14ac:dyDescent="0.25">
      <c r="G1732"/>
    </row>
    <row r="1733" spans="7:7" x14ac:dyDescent="0.25">
      <c r="G1733"/>
    </row>
    <row r="1734" spans="7:7" x14ac:dyDescent="0.25">
      <c r="G1734"/>
    </row>
    <row r="1735" spans="7:7" x14ac:dyDescent="0.25">
      <c r="G1735"/>
    </row>
    <row r="1736" spans="7:7" x14ac:dyDescent="0.25">
      <c r="G1736"/>
    </row>
    <row r="1737" spans="7:7" x14ac:dyDescent="0.25">
      <c r="G1737"/>
    </row>
    <row r="1738" spans="7:7" x14ac:dyDescent="0.25">
      <c r="G1738"/>
    </row>
    <row r="1739" spans="7:7" x14ac:dyDescent="0.25">
      <c r="G1739"/>
    </row>
    <row r="1740" spans="7:7" x14ac:dyDescent="0.25">
      <c r="G1740"/>
    </row>
    <row r="1741" spans="7:7" x14ac:dyDescent="0.25">
      <c r="G1741"/>
    </row>
    <row r="1742" spans="7:7" x14ac:dyDescent="0.25">
      <c r="G1742"/>
    </row>
    <row r="1743" spans="7:7" x14ac:dyDescent="0.25">
      <c r="G1743"/>
    </row>
    <row r="1744" spans="7:7" x14ac:dyDescent="0.25">
      <c r="G1744"/>
    </row>
    <row r="1745" spans="7:7" x14ac:dyDescent="0.25">
      <c r="G1745"/>
    </row>
    <row r="1746" spans="7:7" x14ac:dyDescent="0.25">
      <c r="G1746"/>
    </row>
    <row r="1747" spans="7:7" x14ac:dyDescent="0.25">
      <c r="G1747"/>
    </row>
    <row r="1748" spans="7:7" x14ac:dyDescent="0.25">
      <c r="G1748"/>
    </row>
    <row r="1749" spans="7:7" x14ac:dyDescent="0.25">
      <c r="G1749"/>
    </row>
    <row r="1750" spans="7:7" x14ac:dyDescent="0.25">
      <c r="G1750"/>
    </row>
    <row r="1751" spans="7:7" x14ac:dyDescent="0.25">
      <c r="G1751"/>
    </row>
    <row r="1752" spans="7:7" x14ac:dyDescent="0.25">
      <c r="G1752"/>
    </row>
    <row r="1753" spans="7:7" x14ac:dyDescent="0.25">
      <c r="G1753"/>
    </row>
    <row r="1754" spans="7:7" x14ac:dyDescent="0.25">
      <c r="G1754"/>
    </row>
    <row r="1755" spans="7:7" x14ac:dyDescent="0.25">
      <c r="G1755"/>
    </row>
    <row r="1756" spans="7:7" x14ac:dyDescent="0.25">
      <c r="G1756"/>
    </row>
    <row r="1757" spans="7:7" x14ac:dyDescent="0.25">
      <c r="G1757"/>
    </row>
    <row r="1758" spans="7:7" x14ac:dyDescent="0.25">
      <c r="G1758"/>
    </row>
    <row r="1759" spans="7:7" x14ac:dyDescent="0.25">
      <c r="G1759"/>
    </row>
    <row r="1760" spans="7:7" x14ac:dyDescent="0.25">
      <c r="G1760"/>
    </row>
    <row r="1761" spans="7:7" x14ac:dyDescent="0.25">
      <c r="G1761"/>
    </row>
    <row r="1762" spans="7:7" x14ac:dyDescent="0.25">
      <c r="G1762"/>
    </row>
    <row r="1763" spans="7:7" x14ac:dyDescent="0.25">
      <c r="G1763"/>
    </row>
    <row r="1764" spans="7:7" x14ac:dyDescent="0.25">
      <c r="G1764"/>
    </row>
    <row r="1765" spans="7:7" x14ac:dyDescent="0.25">
      <c r="G1765"/>
    </row>
    <row r="1766" spans="7:7" x14ac:dyDescent="0.25">
      <c r="G1766"/>
    </row>
    <row r="1767" spans="7:7" x14ac:dyDescent="0.25">
      <c r="G1767"/>
    </row>
    <row r="1768" spans="7:7" x14ac:dyDescent="0.25">
      <c r="G1768"/>
    </row>
    <row r="1769" spans="7:7" x14ac:dyDescent="0.25">
      <c r="G1769"/>
    </row>
    <row r="1770" spans="7:7" x14ac:dyDescent="0.25">
      <c r="G1770"/>
    </row>
    <row r="1771" spans="7:7" x14ac:dyDescent="0.25">
      <c r="G1771"/>
    </row>
    <row r="1772" spans="7:7" x14ac:dyDescent="0.25">
      <c r="G1772"/>
    </row>
    <row r="1773" spans="7:7" x14ac:dyDescent="0.25">
      <c r="G1773"/>
    </row>
    <row r="1774" spans="7:7" x14ac:dyDescent="0.25">
      <c r="G1774"/>
    </row>
    <row r="1775" spans="7:7" x14ac:dyDescent="0.25">
      <c r="G1775"/>
    </row>
    <row r="1776" spans="7:7" x14ac:dyDescent="0.25">
      <c r="G1776"/>
    </row>
    <row r="1777" spans="7:7" x14ac:dyDescent="0.25">
      <c r="G1777"/>
    </row>
    <row r="1778" spans="7:7" x14ac:dyDescent="0.25">
      <c r="G1778"/>
    </row>
    <row r="1779" spans="7:7" x14ac:dyDescent="0.25">
      <c r="G1779"/>
    </row>
    <row r="1780" spans="7:7" x14ac:dyDescent="0.25">
      <c r="G1780"/>
    </row>
    <row r="1781" spans="7:7" x14ac:dyDescent="0.25">
      <c r="G1781"/>
    </row>
    <row r="1782" spans="7:7" x14ac:dyDescent="0.25">
      <c r="G1782"/>
    </row>
    <row r="1783" spans="7:7" x14ac:dyDescent="0.25">
      <c r="G1783"/>
    </row>
    <row r="1784" spans="7:7" x14ac:dyDescent="0.25">
      <c r="G1784"/>
    </row>
    <row r="1785" spans="7:7" x14ac:dyDescent="0.25">
      <c r="G1785"/>
    </row>
    <row r="1786" spans="7:7" x14ac:dyDescent="0.25">
      <c r="G1786"/>
    </row>
    <row r="1787" spans="7:7" x14ac:dyDescent="0.25">
      <c r="G1787"/>
    </row>
    <row r="1788" spans="7:7" x14ac:dyDescent="0.25">
      <c r="G1788"/>
    </row>
    <row r="1789" spans="7:7" x14ac:dyDescent="0.25">
      <c r="G1789"/>
    </row>
    <row r="1790" spans="7:7" x14ac:dyDescent="0.25">
      <c r="G1790"/>
    </row>
    <row r="1791" spans="7:7" x14ac:dyDescent="0.25">
      <c r="G1791"/>
    </row>
    <row r="1792" spans="7:7" x14ac:dyDescent="0.25">
      <c r="G1792"/>
    </row>
    <row r="1793" spans="7:7" x14ac:dyDescent="0.25">
      <c r="G1793"/>
    </row>
    <row r="1794" spans="7:7" x14ac:dyDescent="0.25">
      <c r="G1794"/>
    </row>
    <row r="1795" spans="7:7" x14ac:dyDescent="0.25">
      <c r="G1795"/>
    </row>
    <row r="1796" spans="7:7" x14ac:dyDescent="0.25">
      <c r="G1796"/>
    </row>
    <row r="1797" spans="7:7" x14ac:dyDescent="0.25">
      <c r="G1797"/>
    </row>
    <row r="1798" spans="7:7" x14ac:dyDescent="0.25">
      <c r="G1798"/>
    </row>
    <row r="1799" spans="7:7" x14ac:dyDescent="0.25">
      <c r="G1799"/>
    </row>
    <row r="1800" spans="7:7" x14ac:dyDescent="0.25">
      <c r="G1800"/>
    </row>
    <row r="1801" spans="7:7" x14ac:dyDescent="0.25">
      <c r="G1801"/>
    </row>
    <row r="1802" spans="7:7" x14ac:dyDescent="0.25">
      <c r="G1802"/>
    </row>
    <row r="1803" spans="7:7" x14ac:dyDescent="0.25">
      <c r="G1803"/>
    </row>
    <row r="1804" spans="7:7" x14ac:dyDescent="0.25">
      <c r="G1804"/>
    </row>
    <row r="1805" spans="7:7" x14ac:dyDescent="0.25">
      <c r="G1805"/>
    </row>
    <row r="1806" spans="7:7" x14ac:dyDescent="0.25">
      <c r="G1806"/>
    </row>
    <row r="1807" spans="7:7" x14ac:dyDescent="0.25">
      <c r="G1807"/>
    </row>
    <row r="1808" spans="7:7" x14ac:dyDescent="0.25">
      <c r="G1808"/>
    </row>
    <row r="1809" spans="7:7" x14ac:dyDescent="0.25">
      <c r="G1809"/>
    </row>
    <row r="1810" spans="7:7" x14ac:dyDescent="0.25">
      <c r="G1810"/>
    </row>
    <row r="1811" spans="7:7" x14ac:dyDescent="0.25">
      <c r="G1811"/>
    </row>
    <row r="1812" spans="7:7" x14ac:dyDescent="0.25">
      <c r="G1812"/>
    </row>
    <row r="1813" spans="7:7" x14ac:dyDescent="0.25">
      <c r="G1813"/>
    </row>
    <row r="1814" spans="7:7" x14ac:dyDescent="0.25">
      <c r="G1814"/>
    </row>
    <row r="1815" spans="7:7" x14ac:dyDescent="0.25">
      <c r="G1815"/>
    </row>
    <row r="1816" spans="7:7" x14ac:dyDescent="0.25">
      <c r="G1816"/>
    </row>
    <row r="1817" spans="7:7" x14ac:dyDescent="0.25">
      <c r="G1817"/>
    </row>
    <row r="1818" spans="7:7" x14ac:dyDescent="0.25">
      <c r="G1818"/>
    </row>
    <row r="1819" spans="7:7" x14ac:dyDescent="0.25">
      <c r="G1819"/>
    </row>
    <row r="1820" spans="7:7" x14ac:dyDescent="0.25">
      <c r="G1820"/>
    </row>
    <row r="1821" spans="7:7" x14ac:dyDescent="0.25">
      <c r="G1821"/>
    </row>
    <row r="1822" spans="7:7" x14ac:dyDescent="0.25">
      <c r="G1822"/>
    </row>
    <row r="1823" spans="7:7" x14ac:dyDescent="0.25">
      <c r="G1823"/>
    </row>
    <row r="1824" spans="7:7" x14ac:dyDescent="0.25">
      <c r="G1824"/>
    </row>
    <row r="1825" spans="7:7" x14ac:dyDescent="0.25">
      <c r="G1825"/>
    </row>
    <row r="1826" spans="7:7" x14ac:dyDescent="0.25">
      <c r="G1826"/>
    </row>
    <row r="1827" spans="7:7" x14ac:dyDescent="0.25">
      <c r="G1827"/>
    </row>
    <row r="1828" spans="7:7" x14ac:dyDescent="0.25">
      <c r="G1828"/>
    </row>
    <row r="1829" spans="7:7" x14ac:dyDescent="0.25">
      <c r="G1829"/>
    </row>
    <row r="1830" spans="7:7" x14ac:dyDescent="0.25">
      <c r="G1830"/>
    </row>
    <row r="1831" spans="7:7" x14ac:dyDescent="0.25">
      <c r="G1831"/>
    </row>
    <row r="1832" spans="7:7" x14ac:dyDescent="0.25">
      <c r="G1832"/>
    </row>
    <row r="1833" spans="7:7" x14ac:dyDescent="0.25">
      <c r="G1833"/>
    </row>
    <row r="1834" spans="7:7" x14ac:dyDescent="0.25">
      <c r="G1834"/>
    </row>
    <row r="1835" spans="7:7" x14ac:dyDescent="0.25">
      <c r="G1835"/>
    </row>
    <row r="1836" spans="7:7" x14ac:dyDescent="0.25">
      <c r="G1836"/>
    </row>
    <row r="1837" spans="7:7" x14ac:dyDescent="0.25">
      <c r="G1837"/>
    </row>
    <row r="1838" spans="7:7" x14ac:dyDescent="0.25">
      <c r="G1838"/>
    </row>
    <row r="1839" spans="7:7" x14ac:dyDescent="0.25">
      <c r="G1839"/>
    </row>
    <row r="1840" spans="7:7" x14ac:dyDescent="0.25">
      <c r="G1840"/>
    </row>
    <row r="1841" spans="7:7" x14ac:dyDescent="0.25">
      <c r="G1841"/>
    </row>
    <row r="1842" spans="7:7" x14ac:dyDescent="0.25">
      <c r="G1842"/>
    </row>
    <row r="1843" spans="7:7" x14ac:dyDescent="0.25">
      <c r="G1843"/>
    </row>
    <row r="1844" spans="7:7" x14ac:dyDescent="0.25">
      <c r="G1844"/>
    </row>
    <row r="1845" spans="7:7" x14ac:dyDescent="0.25">
      <c r="G1845"/>
    </row>
    <row r="1846" spans="7:7" x14ac:dyDescent="0.25">
      <c r="G1846"/>
    </row>
    <row r="1847" spans="7:7" x14ac:dyDescent="0.25">
      <c r="G1847"/>
    </row>
    <row r="1848" spans="7:7" x14ac:dyDescent="0.25">
      <c r="G1848"/>
    </row>
    <row r="1849" spans="7:7" x14ac:dyDescent="0.25">
      <c r="G1849"/>
    </row>
    <row r="1850" spans="7:7" x14ac:dyDescent="0.25">
      <c r="G1850"/>
    </row>
    <row r="1851" spans="7:7" x14ac:dyDescent="0.25">
      <c r="G1851"/>
    </row>
    <row r="1852" spans="7:7" x14ac:dyDescent="0.25">
      <c r="G1852"/>
    </row>
    <row r="1853" spans="7:7" x14ac:dyDescent="0.25">
      <c r="G1853"/>
    </row>
    <row r="1854" spans="7:7" x14ac:dyDescent="0.25">
      <c r="G1854"/>
    </row>
    <row r="1855" spans="7:7" x14ac:dyDescent="0.25">
      <c r="G1855"/>
    </row>
    <row r="1856" spans="7:7" x14ac:dyDescent="0.25">
      <c r="G1856"/>
    </row>
    <row r="1857" spans="7:7" x14ac:dyDescent="0.25">
      <c r="G1857"/>
    </row>
    <row r="1858" spans="7:7" x14ac:dyDescent="0.25">
      <c r="G1858"/>
    </row>
    <row r="1859" spans="7:7" x14ac:dyDescent="0.25">
      <c r="G1859"/>
    </row>
    <row r="1860" spans="7:7" x14ac:dyDescent="0.25">
      <c r="G1860"/>
    </row>
    <row r="1861" spans="7:7" x14ac:dyDescent="0.25">
      <c r="G1861"/>
    </row>
    <row r="1862" spans="7:7" x14ac:dyDescent="0.25">
      <c r="G1862"/>
    </row>
    <row r="1863" spans="7:7" x14ac:dyDescent="0.25">
      <c r="G1863"/>
    </row>
    <row r="1864" spans="7:7" x14ac:dyDescent="0.25">
      <c r="G1864"/>
    </row>
    <row r="1865" spans="7:7" x14ac:dyDescent="0.25">
      <c r="G1865"/>
    </row>
    <row r="1866" spans="7:7" x14ac:dyDescent="0.25">
      <c r="G1866"/>
    </row>
    <row r="1867" spans="7:7" x14ac:dyDescent="0.25">
      <c r="G1867"/>
    </row>
    <row r="1868" spans="7:7" x14ac:dyDescent="0.25">
      <c r="G1868"/>
    </row>
    <row r="1869" spans="7:7" x14ac:dyDescent="0.25">
      <c r="G1869"/>
    </row>
    <row r="1870" spans="7:7" x14ac:dyDescent="0.25">
      <c r="G1870"/>
    </row>
    <row r="1871" spans="7:7" x14ac:dyDescent="0.25">
      <c r="G1871"/>
    </row>
    <row r="1872" spans="7:7" x14ac:dyDescent="0.25">
      <c r="G1872"/>
    </row>
    <row r="1873" spans="7:7" x14ac:dyDescent="0.25">
      <c r="G1873"/>
    </row>
    <row r="1874" spans="7:7" x14ac:dyDescent="0.25">
      <c r="G1874"/>
    </row>
    <row r="1875" spans="7:7" x14ac:dyDescent="0.25">
      <c r="G1875"/>
    </row>
    <row r="1876" spans="7:7" x14ac:dyDescent="0.25">
      <c r="G1876"/>
    </row>
    <row r="1877" spans="7:7" x14ac:dyDescent="0.25">
      <c r="G1877"/>
    </row>
    <row r="1878" spans="7:7" x14ac:dyDescent="0.25">
      <c r="G1878"/>
    </row>
    <row r="1879" spans="7:7" x14ac:dyDescent="0.25">
      <c r="G1879"/>
    </row>
    <row r="1880" spans="7:7" x14ac:dyDescent="0.25">
      <c r="G1880"/>
    </row>
    <row r="1881" spans="7:7" x14ac:dyDescent="0.25">
      <c r="G1881"/>
    </row>
    <row r="1882" spans="7:7" x14ac:dyDescent="0.25">
      <c r="G1882"/>
    </row>
    <row r="1883" spans="7:7" x14ac:dyDescent="0.25">
      <c r="G1883"/>
    </row>
    <row r="1884" spans="7:7" x14ac:dyDescent="0.25">
      <c r="G1884"/>
    </row>
    <row r="1885" spans="7:7" x14ac:dyDescent="0.25">
      <c r="G1885"/>
    </row>
    <row r="1886" spans="7:7" x14ac:dyDescent="0.25">
      <c r="G1886"/>
    </row>
    <row r="1887" spans="7:7" x14ac:dyDescent="0.25">
      <c r="G1887"/>
    </row>
    <row r="1888" spans="7:7" x14ac:dyDescent="0.25">
      <c r="G1888"/>
    </row>
    <row r="1889" spans="7:7" x14ac:dyDescent="0.25">
      <c r="G1889"/>
    </row>
    <row r="1890" spans="7:7" x14ac:dyDescent="0.25">
      <c r="G1890"/>
    </row>
    <row r="1891" spans="7:7" x14ac:dyDescent="0.25">
      <c r="G1891"/>
    </row>
    <row r="1892" spans="7:7" x14ac:dyDescent="0.25">
      <c r="G1892"/>
    </row>
    <row r="1893" spans="7:7" x14ac:dyDescent="0.25">
      <c r="G1893"/>
    </row>
    <row r="1894" spans="7:7" x14ac:dyDescent="0.25">
      <c r="G1894"/>
    </row>
    <row r="1895" spans="7:7" x14ac:dyDescent="0.25">
      <c r="G1895"/>
    </row>
    <row r="1896" spans="7:7" x14ac:dyDescent="0.25">
      <c r="G1896"/>
    </row>
    <row r="1897" spans="7:7" x14ac:dyDescent="0.25">
      <c r="G1897"/>
    </row>
    <row r="1898" spans="7:7" x14ac:dyDescent="0.25">
      <c r="G1898"/>
    </row>
    <row r="1899" spans="7:7" x14ac:dyDescent="0.25">
      <c r="G1899"/>
    </row>
    <row r="1900" spans="7:7" x14ac:dyDescent="0.25">
      <c r="G1900"/>
    </row>
    <row r="1901" spans="7:7" x14ac:dyDescent="0.25">
      <c r="G1901"/>
    </row>
    <row r="1902" spans="7:7" x14ac:dyDescent="0.25">
      <c r="G1902"/>
    </row>
    <row r="1903" spans="7:7" x14ac:dyDescent="0.25">
      <c r="G1903"/>
    </row>
    <row r="1904" spans="7:7" x14ac:dyDescent="0.25">
      <c r="G1904"/>
    </row>
    <row r="1905" spans="7:7" x14ac:dyDescent="0.25">
      <c r="G1905"/>
    </row>
    <row r="1906" spans="7:7" x14ac:dyDescent="0.25">
      <c r="G1906"/>
    </row>
    <row r="1907" spans="7:7" x14ac:dyDescent="0.25">
      <c r="G1907"/>
    </row>
    <row r="1908" spans="7:7" x14ac:dyDescent="0.25">
      <c r="G1908"/>
    </row>
    <row r="1909" spans="7:7" x14ac:dyDescent="0.25">
      <c r="G1909"/>
    </row>
    <row r="1910" spans="7:7" x14ac:dyDescent="0.25">
      <c r="G1910"/>
    </row>
    <row r="1911" spans="7:7" x14ac:dyDescent="0.25">
      <c r="G1911"/>
    </row>
    <row r="1912" spans="7:7" x14ac:dyDescent="0.25">
      <c r="G1912"/>
    </row>
    <row r="1913" spans="7:7" x14ac:dyDescent="0.25">
      <c r="G1913"/>
    </row>
    <row r="1914" spans="7:7" x14ac:dyDescent="0.25">
      <c r="G1914"/>
    </row>
    <row r="1915" spans="7:7" x14ac:dyDescent="0.25">
      <c r="G1915"/>
    </row>
    <row r="1916" spans="7:7" x14ac:dyDescent="0.25">
      <c r="G1916"/>
    </row>
    <row r="1917" spans="7:7" x14ac:dyDescent="0.25">
      <c r="G1917"/>
    </row>
    <row r="1918" spans="7:7" x14ac:dyDescent="0.25">
      <c r="G1918"/>
    </row>
    <row r="1919" spans="7:7" x14ac:dyDescent="0.25">
      <c r="G1919"/>
    </row>
    <row r="1920" spans="7:7" x14ac:dyDescent="0.25">
      <c r="G1920"/>
    </row>
    <row r="1921" spans="7:7" x14ac:dyDescent="0.25">
      <c r="G1921"/>
    </row>
    <row r="1922" spans="7:7" x14ac:dyDescent="0.25">
      <c r="G1922"/>
    </row>
    <row r="1923" spans="7:7" x14ac:dyDescent="0.25">
      <c r="G1923"/>
    </row>
    <row r="1924" spans="7:7" x14ac:dyDescent="0.25">
      <c r="G1924"/>
    </row>
    <row r="1925" spans="7:7" x14ac:dyDescent="0.25">
      <c r="G1925"/>
    </row>
    <row r="1926" spans="7:7" x14ac:dyDescent="0.25">
      <c r="G1926"/>
    </row>
    <row r="1927" spans="7:7" x14ac:dyDescent="0.25">
      <c r="G1927"/>
    </row>
    <row r="1928" spans="7:7" x14ac:dyDescent="0.25">
      <c r="G1928"/>
    </row>
    <row r="1929" spans="7:7" x14ac:dyDescent="0.25">
      <c r="G1929"/>
    </row>
    <row r="1930" spans="7:7" x14ac:dyDescent="0.25">
      <c r="G1930"/>
    </row>
    <row r="1931" spans="7:7" x14ac:dyDescent="0.25">
      <c r="G1931"/>
    </row>
    <row r="1932" spans="7:7" x14ac:dyDescent="0.25">
      <c r="G1932"/>
    </row>
    <row r="1933" spans="7:7" x14ac:dyDescent="0.25">
      <c r="G1933"/>
    </row>
    <row r="1934" spans="7:7" x14ac:dyDescent="0.25">
      <c r="G1934"/>
    </row>
    <row r="1935" spans="7:7" x14ac:dyDescent="0.25">
      <c r="G1935"/>
    </row>
    <row r="1936" spans="7:7" x14ac:dyDescent="0.25">
      <c r="G1936"/>
    </row>
    <row r="1937" spans="7:7" x14ac:dyDescent="0.25">
      <c r="G1937"/>
    </row>
    <row r="1938" spans="7:7" x14ac:dyDescent="0.25">
      <c r="G1938"/>
    </row>
    <row r="1939" spans="7:7" x14ac:dyDescent="0.25">
      <c r="G1939"/>
    </row>
    <row r="1940" spans="7:7" x14ac:dyDescent="0.25">
      <c r="G1940"/>
    </row>
    <row r="1941" spans="7:7" x14ac:dyDescent="0.25">
      <c r="G1941"/>
    </row>
    <row r="1942" spans="7:7" x14ac:dyDescent="0.25">
      <c r="G1942"/>
    </row>
    <row r="1943" spans="7:7" x14ac:dyDescent="0.25">
      <c r="G1943"/>
    </row>
    <row r="1944" spans="7:7" x14ac:dyDescent="0.25">
      <c r="G1944"/>
    </row>
    <row r="1945" spans="7:7" x14ac:dyDescent="0.25">
      <c r="G1945"/>
    </row>
    <row r="1946" spans="7:7" x14ac:dyDescent="0.25">
      <c r="G1946"/>
    </row>
    <row r="1947" spans="7:7" x14ac:dyDescent="0.25">
      <c r="G1947"/>
    </row>
    <row r="1948" spans="7:7" x14ac:dyDescent="0.25">
      <c r="G1948"/>
    </row>
    <row r="1949" spans="7:7" x14ac:dyDescent="0.25">
      <c r="G1949"/>
    </row>
    <row r="1950" spans="7:7" x14ac:dyDescent="0.25">
      <c r="G1950"/>
    </row>
    <row r="1951" spans="7:7" x14ac:dyDescent="0.25">
      <c r="G1951"/>
    </row>
    <row r="1952" spans="7:7" x14ac:dyDescent="0.25">
      <c r="G1952"/>
    </row>
    <row r="1953" spans="7:7" x14ac:dyDescent="0.25">
      <c r="G1953"/>
    </row>
    <row r="1954" spans="7:7" x14ac:dyDescent="0.25">
      <c r="G1954"/>
    </row>
    <row r="1955" spans="7:7" x14ac:dyDescent="0.25">
      <c r="G1955"/>
    </row>
    <row r="1956" spans="7:7" x14ac:dyDescent="0.25">
      <c r="G1956"/>
    </row>
    <row r="1957" spans="7:7" x14ac:dyDescent="0.25">
      <c r="G1957"/>
    </row>
    <row r="1958" spans="7:7" x14ac:dyDescent="0.25">
      <c r="G1958"/>
    </row>
    <row r="1959" spans="7:7" x14ac:dyDescent="0.25">
      <c r="G1959"/>
    </row>
    <row r="1960" spans="7:7" x14ac:dyDescent="0.25">
      <c r="G1960"/>
    </row>
    <row r="1961" spans="7:7" x14ac:dyDescent="0.25">
      <c r="G1961"/>
    </row>
    <row r="1962" spans="7:7" x14ac:dyDescent="0.25">
      <c r="G1962"/>
    </row>
    <row r="1963" spans="7:7" x14ac:dyDescent="0.25">
      <c r="G1963"/>
    </row>
    <row r="1964" spans="7:7" x14ac:dyDescent="0.25">
      <c r="G1964"/>
    </row>
    <row r="1965" spans="7:7" x14ac:dyDescent="0.25">
      <c r="G1965"/>
    </row>
    <row r="1966" spans="7:7" x14ac:dyDescent="0.25">
      <c r="G1966"/>
    </row>
    <row r="1967" spans="7:7" x14ac:dyDescent="0.25">
      <c r="G1967"/>
    </row>
    <row r="1968" spans="7:7" x14ac:dyDescent="0.25">
      <c r="G1968"/>
    </row>
    <row r="1969" spans="7:7" x14ac:dyDescent="0.25">
      <c r="G1969"/>
    </row>
    <row r="1970" spans="7:7" x14ac:dyDescent="0.25">
      <c r="G1970"/>
    </row>
    <row r="1971" spans="7:7" x14ac:dyDescent="0.25">
      <c r="G1971"/>
    </row>
    <row r="1972" spans="7:7" x14ac:dyDescent="0.25">
      <c r="G1972"/>
    </row>
    <row r="1973" spans="7:7" x14ac:dyDescent="0.25">
      <c r="G1973"/>
    </row>
    <row r="1974" spans="7:7" x14ac:dyDescent="0.25">
      <c r="G1974"/>
    </row>
    <row r="1975" spans="7:7" x14ac:dyDescent="0.25">
      <c r="G1975"/>
    </row>
    <row r="1976" spans="7:7" x14ac:dyDescent="0.25">
      <c r="G1976"/>
    </row>
    <row r="1977" spans="7:7" x14ac:dyDescent="0.25">
      <c r="G1977"/>
    </row>
    <row r="1978" spans="7:7" x14ac:dyDescent="0.25">
      <c r="G1978"/>
    </row>
    <row r="1979" spans="7:7" x14ac:dyDescent="0.25">
      <c r="G1979"/>
    </row>
    <row r="1980" spans="7:7" x14ac:dyDescent="0.25">
      <c r="G1980"/>
    </row>
    <row r="1981" spans="7:7" x14ac:dyDescent="0.25">
      <c r="G1981"/>
    </row>
    <row r="1982" spans="7:7" x14ac:dyDescent="0.25">
      <c r="G1982"/>
    </row>
    <row r="1983" spans="7:7" x14ac:dyDescent="0.25">
      <c r="G1983"/>
    </row>
    <row r="1984" spans="7:7" x14ac:dyDescent="0.25">
      <c r="G1984"/>
    </row>
    <row r="1985" spans="7:7" x14ac:dyDescent="0.25">
      <c r="G1985"/>
    </row>
    <row r="1986" spans="7:7" x14ac:dyDescent="0.25">
      <c r="G1986"/>
    </row>
    <row r="1987" spans="7:7" x14ac:dyDescent="0.25">
      <c r="G1987"/>
    </row>
    <row r="1988" spans="7:7" x14ac:dyDescent="0.25">
      <c r="G1988"/>
    </row>
    <row r="1989" spans="7:7" x14ac:dyDescent="0.25">
      <c r="G1989"/>
    </row>
    <row r="1990" spans="7:7" x14ac:dyDescent="0.25">
      <c r="G1990"/>
    </row>
    <row r="1991" spans="7:7" x14ac:dyDescent="0.25">
      <c r="G1991"/>
    </row>
    <row r="1992" spans="7:7" x14ac:dyDescent="0.25">
      <c r="G1992"/>
    </row>
    <row r="1993" spans="7:7" x14ac:dyDescent="0.25">
      <c r="G1993"/>
    </row>
    <row r="1994" spans="7:7" x14ac:dyDescent="0.25">
      <c r="G1994"/>
    </row>
    <row r="1995" spans="7:7" x14ac:dyDescent="0.25">
      <c r="G1995"/>
    </row>
    <row r="1996" spans="7:7" x14ac:dyDescent="0.25">
      <c r="G1996"/>
    </row>
    <row r="1997" spans="7:7" x14ac:dyDescent="0.25">
      <c r="G1997"/>
    </row>
    <row r="1998" spans="7:7" x14ac:dyDescent="0.25">
      <c r="G1998"/>
    </row>
    <row r="1999" spans="7:7" x14ac:dyDescent="0.25">
      <c r="G1999"/>
    </row>
    <row r="2000" spans="7:7" x14ac:dyDescent="0.25">
      <c r="G2000"/>
    </row>
    <row r="2001" spans="7:7" x14ac:dyDescent="0.25">
      <c r="G2001"/>
    </row>
    <row r="2002" spans="7:7" x14ac:dyDescent="0.25">
      <c r="G2002"/>
    </row>
    <row r="2003" spans="7:7" x14ac:dyDescent="0.25">
      <c r="G2003"/>
    </row>
    <row r="2004" spans="7:7" x14ac:dyDescent="0.25">
      <c r="G2004"/>
    </row>
    <row r="2005" spans="7:7" x14ac:dyDescent="0.25">
      <c r="G2005"/>
    </row>
    <row r="2006" spans="7:7" x14ac:dyDescent="0.25">
      <c r="G2006"/>
    </row>
    <row r="2007" spans="7:7" x14ac:dyDescent="0.25">
      <c r="G2007"/>
    </row>
    <row r="2008" spans="7:7" x14ac:dyDescent="0.25">
      <c r="G2008"/>
    </row>
    <row r="2009" spans="7:7" x14ac:dyDescent="0.25">
      <c r="G2009"/>
    </row>
    <row r="2010" spans="7:7" x14ac:dyDescent="0.25">
      <c r="G2010"/>
    </row>
    <row r="2011" spans="7:7" x14ac:dyDescent="0.25">
      <c r="G2011"/>
    </row>
    <row r="2012" spans="7:7" x14ac:dyDescent="0.25">
      <c r="G2012"/>
    </row>
    <row r="2013" spans="7:7" x14ac:dyDescent="0.25">
      <c r="G2013"/>
    </row>
    <row r="2014" spans="7:7" x14ac:dyDescent="0.25">
      <c r="G2014"/>
    </row>
    <row r="2015" spans="7:7" x14ac:dyDescent="0.25">
      <c r="G2015"/>
    </row>
    <row r="2016" spans="7:7" x14ac:dyDescent="0.25">
      <c r="G2016"/>
    </row>
    <row r="2017" spans="7:7" x14ac:dyDescent="0.25">
      <c r="G2017"/>
    </row>
    <row r="2018" spans="7:7" x14ac:dyDescent="0.25">
      <c r="G2018"/>
    </row>
    <row r="2019" spans="7:7" x14ac:dyDescent="0.25">
      <c r="G2019"/>
    </row>
    <row r="2020" spans="7:7" x14ac:dyDescent="0.25">
      <c r="G2020"/>
    </row>
    <row r="2021" spans="7:7" x14ac:dyDescent="0.25">
      <c r="G2021"/>
    </row>
    <row r="2022" spans="7:7" x14ac:dyDescent="0.25">
      <c r="G2022"/>
    </row>
    <row r="2023" spans="7:7" x14ac:dyDescent="0.25">
      <c r="G2023"/>
    </row>
    <row r="2024" spans="7:7" x14ac:dyDescent="0.25">
      <c r="G2024"/>
    </row>
    <row r="2025" spans="7:7" x14ac:dyDescent="0.25">
      <c r="G2025"/>
    </row>
    <row r="2026" spans="7:7" x14ac:dyDescent="0.25">
      <c r="G2026"/>
    </row>
    <row r="2027" spans="7:7" x14ac:dyDescent="0.25">
      <c r="G2027"/>
    </row>
    <row r="2028" spans="7:7" x14ac:dyDescent="0.25">
      <c r="G2028"/>
    </row>
    <row r="2029" spans="7:7" x14ac:dyDescent="0.25">
      <c r="G2029"/>
    </row>
    <row r="2030" spans="7:7" x14ac:dyDescent="0.25">
      <c r="G2030"/>
    </row>
    <row r="2031" spans="7:7" x14ac:dyDescent="0.25">
      <c r="G2031"/>
    </row>
    <row r="2032" spans="7:7" x14ac:dyDescent="0.25">
      <c r="G2032"/>
    </row>
    <row r="2033" spans="7:7" x14ac:dyDescent="0.25">
      <c r="G2033"/>
    </row>
    <row r="2034" spans="7:7" x14ac:dyDescent="0.25">
      <c r="G2034"/>
    </row>
    <row r="2035" spans="7:7" x14ac:dyDescent="0.25">
      <c r="G2035"/>
    </row>
    <row r="2036" spans="7:7" x14ac:dyDescent="0.25">
      <c r="G2036"/>
    </row>
    <row r="2037" spans="7:7" x14ac:dyDescent="0.25">
      <c r="G2037"/>
    </row>
    <row r="2038" spans="7:7" x14ac:dyDescent="0.25">
      <c r="G2038"/>
    </row>
    <row r="2039" spans="7:7" x14ac:dyDescent="0.25">
      <c r="G2039"/>
    </row>
    <row r="2040" spans="7:7" x14ac:dyDescent="0.25">
      <c r="G2040"/>
    </row>
    <row r="2041" spans="7:7" x14ac:dyDescent="0.25">
      <c r="G2041"/>
    </row>
    <row r="2042" spans="7:7" x14ac:dyDescent="0.25">
      <c r="G2042"/>
    </row>
    <row r="2043" spans="7:7" x14ac:dyDescent="0.25">
      <c r="G2043"/>
    </row>
    <row r="2044" spans="7:7" x14ac:dyDescent="0.25">
      <c r="G2044"/>
    </row>
    <row r="2045" spans="7:7" x14ac:dyDescent="0.25">
      <c r="G2045"/>
    </row>
    <row r="2046" spans="7:7" x14ac:dyDescent="0.25">
      <c r="G2046"/>
    </row>
    <row r="2047" spans="7:7" x14ac:dyDescent="0.25">
      <c r="G2047"/>
    </row>
    <row r="2048" spans="7:7" x14ac:dyDescent="0.25">
      <c r="G2048"/>
    </row>
    <row r="2049" spans="7:7" x14ac:dyDescent="0.25">
      <c r="G2049"/>
    </row>
    <row r="2050" spans="7:7" x14ac:dyDescent="0.25">
      <c r="G2050"/>
    </row>
    <row r="2051" spans="7:7" x14ac:dyDescent="0.25">
      <c r="G2051"/>
    </row>
    <row r="2052" spans="7:7" x14ac:dyDescent="0.25">
      <c r="G2052"/>
    </row>
    <row r="2053" spans="7:7" x14ac:dyDescent="0.25">
      <c r="G2053"/>
    </row>
    <row r="2054" spans="7:7" x14ac:dyDescent="0.25">
      <c r="G2054"/>
    </row>
    <row r="2055" spans="7:7" x14ac:dyDescent="0.25">
      <c r="G2055"/>
    </row>
    <row r="2056" spans="7:7" x14ac:dyDescent="0.25">
      <c r="G2056"/>
    </row>
    <row r="2057" spans="7:7" x14ac:dyDescent="0.25">
      <c r="G2057"/>
    </row>
    <row r="2058" spans="7:7" x14ac:dyDescent="0.25">
      <c r="G2058"/>
    </row>
    <row r="2059" spans="7:7" x14ac:dyDescent="0.25">
      <c r="G2059"/>
    </row>
    <row r="2060" spans="7:7" x14ac:dyDescent="0.25">
      <c r="G2060"/>
    </row>
    <row r="2061" spans="7:7" x14ac:dyDescent="0.25">
      <c r="G2061"/>
    </row>
    <row r="2062" spans="7:7" x14ac:dyDescent="0.25">
      <c r="G2062"/>
    </row>
    <row r="2063" spans="7:7" x14ac:dyDescent="0.25">
      <c r="G2063"/>
    </row>
    <row r="2064" spans="7:7" x14ac:dyDescent="0.25">
      <c r="G2064"/>
    </row>
    <row r="2065" spans="7:7" x14ac:dyDescent="0.25">
      <c r="G2065"/>
    </row>
  </sheetData>
  <sortState ref="A4:U1024">
    <sortCondition ref="C4:C1024"/>
    <sortCondition ref="B4:B1024"/>
    <sortCondition ref="E4:E1024"/>
  </sortState>
  <phoneticPr fontId="22" type="noConversion"/>
  <conditionalFormatting sqref="K1:K2 K4:K1024">
    <cfRule type="cellIs" dxfId="1" priority="4" operator="lessThan">
      <formula>0</formula>
    </cfRule>
  </conditionalFormatting>
  <conditionalFormatting sqref="L1">
    <cfRule type="cellIs" dxfId="0" priority="3" operator="lessThan">
      <formula>0</formula>
    </cfRule>
  </conditionalFormatting>
  <pageMargins left="0.7" right="0.7" top="0.75" bottom="0.75" header="0.3" footer="0.3"/>
  <pageSetup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5"/>
  <sheetViews>
    <sheetView zoomScaleNormal="100" workbookViewId="0">
      <selection activeCell="E11" sqref="E11"/>
    </sheetView>
  </sheetViews>
  <sheetFormatPr defaultRowHeight="13.35" customHeight="1" x14ac:dyDescent="0.25"/>
  <cols>
    <col min="1" max="1" width="5.140625" bestFit="1" customWidth="1"/>
    <col min="2" max="3" width="19" bestFit="1" customWidth="1"/>
    <col min="4" max="4" width="8.28515625" bestFit="1" customWidth="1"/>
    <col min="5" max="6" width="19" bestFit="1" customWidth="1"/>
    <col min="7" max="8" width="15.28515625" bestFit="1" customWidth="1"/>
    <col min="9" max="9" width="14.42578125" bestFit="1" customWidth="1"/>
    <col min="10" max="10" width="15.28515625" bestFit="1" customWidth="1"/>
    <col min="11" max="11" width="8.5703125" customWidth="1"/>
  </cols>
  <sheetData>
    <row r="1" spans="1:12" ht="13.35" customHeight="1" x14ac:dyDescent="0.25">
      <c r="G1" s="77">
        <f>SUM(G3:G641)</f>
        <v>32481434.909999989</v>
      </c>
      <c r="H1" s="77">
        <f>SUM(H3:H641)</f>
        <v>19094307.039999995</v>
      </c>
      <c r="I1" s="77">
        <f>SUM(I3:I641)</f>
        <v>933782.66</v>
      </c>
      <c r="J1" s="77">
        <f>SUM(J3:J641)</f>
        <v>12453345.210000008</v>
      </c>
    </row>
    <row r="2" spans="1:12" ht="13.35" customHeight="1" x14ac:dyDescent="0.25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78" t="s">
        <v>884</v>
      </c>
      <c r="G2" s="78" t="s">
        <v>5</v>
      </c>
      <c r="H2" s="78" t="s">
        <v>6</v>
      </c>
      <c r="I2" s="78" t="s">
        <v>7</v>
      </c>
      <c r="J2" s="78" t="s">
        <v>8</v>
      </c>
      <c r="K2" s="78" t="s">
        <v>1031</v>
      </c>
    </row>
    <row r="3" spans="1:12" ht="13.35" customHeight="1" x14ac:dyDescent="0.25">
      <c r="A3" s="69" t="s">
        <v>948</v>
      </c>
      <c r="B3" s="69" t="s">
        <v>343</v>
      </c>
      <c r="C3" s="69" t="s">
        <v>344</v>
      </c>
      <c r="D3" s="69" t="s">
        <v>23</v>
      </c>
      <c r="E3" s="69" t="s">
        <v>24</v>
      </c>
      <c r="F3" s="69" t="s">
        <v>343</v>
      </c>
      <c r="G3" s="73">
        <v>100000</v>
      </c>
      <c r="H3" s="73">
        <v>46596</v>
      </c>
      <c r="I3" s="73">
        <v>0</v>
      </c>
      <c r="J3" s="73">
        <v>53404</v>
      </c>
      <c r="K3" s="69" t="s">
        <v>23</v>
      </c>
      <c r="L3" s="74">
        <v>200</v>
      </c>
    </row>
    <row r="4" spans="1:12" ht="13.35" customHeight="1" x14ac:dyDescent="0.25">
      <c r="A4" s="69" t="s">
        <v>948</v>
      </c>
      <c r="B4" s="69" t="s">
        <v>641</v>
      </c>
      <c r="C4" s="69" t="s">
        <v>642</v>
      </c>
      <c r="D4" s="69" t="s">
        <v>23</v>
      </c>
      <c r="E4" s="69" t="s">
        <v>24</v>
      </c>
      <c r="F4" s="69" t="s">
        <v>641</v>
      </c>
      <c r="G4" s="73">
        <v>30000</v>
      </c>
      <c r="H4" s="73">
        <v>0</v>
      </c>
      <c r="I4" s="73">
        <v>0</v>
      </c>
      <c r="J4" s="73">
        <v>30000</v>
      </c>
      <c r="K4" s="69" t="s">
        <v>23</v>
      </c>
      <c r="L4" s="74">
        <v>200</v>
      </c>
    </row>
    <row r="5" spans="1:12" ht="13.35" customHeight="1" x14ac:dyDescent="0.25">
      <c r="A5" s="69" t="s">
        <v>948</v>
      </c>
      <c r="B5" s="69" t="s">
        <v>661</v>
      </c>
      <c r="C5" s="69" t="s">
        <v>662</v>
      </c>
      <c r="D5" s="69" t="s">
        <v>23</v>
      </c>
      <c r="E5" s="69" t="s">
        <v>24</v>
      </c>
      <c r="F5" s="69" t="s">
        <v>661</v>
      </c>
      <c r="G5" s="73">
        <v>10000</v>
      </c>
      <c r="H5" s="73">
        <v>0</v>
      </c>
      <c r="I5" s="73">
        <v>0</v>
      </c>
      <c r="J5" s="73">
        <v>10000</v>
      </c>
      <c r="K5" s="69" t="s">
        <v>23</v>
      </c>
      <c r="L5" s="74">
        <v>200</v>
      </c>
    </row>
    <row r="6" spans="1:12" ht="13.35" customHeight="1" x14ac:dyDescent="0.25">
      <c r="A6" s="69" t="s">
        <v>948</v>
      </c>
      <c r="B6" s="69" t="s">
        <v>21</v>
      </c>
      <c r="C6" s="69" t="s">
        <v>22</v>
      </c>
      <c r="D6" s="69" t="s">
        <v>25</v>
      </c>
      <c r="E6" s="69" t="s">
        <v>26</v>
      </c>
      <c r="F6" s="69" t="s">
        <v>21</v>
      </c>
      <c r="G6" s="73">
        <v>104092</v>
      </c>
      <c r="H6" s="73">
        <v>31071.37</v>
      </c>
      <c r="I6" s="73">
        <v>0</v>
      </c>
      <c r="J6" s="73">
        <v>73020.63</v>
      </c>
      <c r="K6" s="69" t="s">
        <v>25</v>
      </c>
      <c r="L6" s="74">
        <v>200</v>
      </c>
    </row>
    <row r="7" spans="1:12" ht="13.35" customHeight="1" x14ac:dyDescent="0.25">
      <c r="A7" s="69" t="s">
        <v>948</v>
      </c>
      <c r="B7" s="69" t="s">
        <v>21</v>
      </c>
      <c r="C7" s="69" t="s">
        <v>22</v>
      </c>
      <c r="D7" s="69" t="s">
        <v>11</v>
      </c>
      <c r="E7" s="69" t="s">
        <v>12</v>
      </c>
      <c r="F7" s="69" t="s">
        <v>21</v>
      </c>
      <c r="G7" s="73">
        <v>338823</v>
      </c>
      <c r="H7" s="73">
        <v>232180</v>
      </c>
      <c r="I7" s="73">
        <v>0</v>
      </c>
      <c r="J7" s="73">
        <v>106643</v>
      </c>
      <c r="K7" s="69" t="s">
        <v>11</v>
      </c>
      <c r="L7" s="74">
        <v>200</v>
      </c>
    </row>
    <row r="8" spans="1:12" ht="13.35" customHeight="1" x14ac:dyDescent="0.25">
      <c r="A8" s="69" t="s">
        <v>948</v>
      </c>
      <c r="B8" s="69" t="s">
        <v>378</v>
      </c>
      <c r="C8" s="69" t="s">
        <v>379</v>
      </c>
      <c r="D8" s="69" t="s">
        <v>336</v>
      </c>
      <c r="E8" s="69" t="s">
        <v>337</v>
      </c>
      <c r="F8" s="69" t="s">
        <v>378</v>
      </c>
      <c r="G8" s="73">
        <v>42024</v>
      </c>
      <c r="H8" s="73">
        <v>12000</v>
      </c>
      <c r="I8" s="73">
        <v>0</v>
      </c>
      <c r="J8" s="73">
        <v>30024</v>
      </c>
      <c r="K8" s="69" t="s">
        <v>336</v>
      </c>
      <c r="L8" s="74">
        <v>300</v>
      </c>
    </row>
    <row r="9" spans="1:12" ht="13.35" customHeight="1" x14ac:dyDescent="0.25">
      <c r="A9" s="69" t="s">
        <v>948</v>
      </c>
      <c r="B9" s="69" t="s">
        <v>394</v>
      </c>
      <c r="C9" s="69" t="s">
        <v>395</v>
      </c>
      <c r="D9" s="69" t="s">
        <v>336</v>
      </c>
      <c r="E9" s="69" t="s">
        <v>337</v>
      </c>
      <c r="F9" s="69" t="s">
        <v>394</v>
      </c>
      <c r="G9" s="73">
        <v>57477</v>
      </c>
      <c r="H9" s="73">
        <v>46134.400000000001</v>
      </c>
      <c r="I9" s="73">
        <v>0</v>
      </c>
      <c r="J9" s="73">
        <v>11342.6</v>
      </c>
      <c r="K9" s="69" t="s">
        <v>336</v>
      </c>
      <c r="L9" s="74">
        <v>300</v>
      </c>
    </row>
    <row r="10" spans="1:12" ht="13.35" customHeight="1" x14ac:dyDescent="0.25">
      <c r="A10" s="69" t="s">
        <v>948</v>
      </c>
      <c r="B10" s="69" t="s">
        <v>394</v>
      </c>
      <c r="C10" s="69" t="s">
        <v>395</v>
      </c>
      <c r="D10" s="69" t="s">
        <v>396</v>
      </c>
      <c r="E10" s="69" t="s">
        <v>397</v>
      </c>
      <c r="F10" s="69" t="s">
        <v>394</v>
      </c>
      <c r="G10" s="73">
        <v>52554</v>
      </c>
      <c r="H10" s="73">
        <v>17859</v>
      </c>
      <c r="I10" s="73">
        <v>0</v>
      </c>
      <c r="J10" s="73">
        <v>34695</v>
      </c>
      <c r="K10" s="69" t="s">
        <v>396</v>
      </c>
      <c r="L10" s="74">
        <v>300</v>
      </c>
    </row>
    <row r="11" spans="1:12" ht="13.35" customHeight="1" x14ac:dyDescent="0.25">
      <c r="A11" s="69" t="s">
        <v>948</v>
      </c>
      <c r="B11" s="69" t="s">
        <v>690</v>
      </c>
      <c r="C11" s="69" t="s">
        <v>691</v>
      </c>
      <c r="D11" s="69" t="s">
        <v>692</v>
      </c>
      <c r="E11" s="69" t="s">
        <v>693</v>
      </c>
      <c r="F11" s="69" t="s">
        <v>690</v>
      </c>
      <c r="G11" s="73">
        <v>8000</v>
      </c>
      <c r="H11" s="73">
        <v>0</v>
      </c>
      <c r="I11" s="73">
        <v>0</v>
      </c>
      <c r="J11" s="73">
        <v>8000</v>
      </c>
      <c r="K11" s="69" t="s">
        <v>692</v>
      </c>
      <c r="L11" s="74">
        <v>300</v>
      </c>
    </row>
    <row r="12" spans="1:12" ht="13.35" customHeight="1" x14ac:dyDescent="0.25">
      <c r="A12" s="69" t="s">
        <v>948</v>
      </c>
      <c r="B12" s="69" t="s">
        <v>880</v>
      </c>
      <c r="C12" s="69" t="s">
        <v>881</v>
      </c>
      <c r="D12" s="69" t="s">
        <v>70</v>
      </c>
      <c r="E12" s="69" t="s">
        <v>71</v>
      </c>
      <c r="F12" s="69" t="s">
        <v>880</v>
      </c>
      <c r="G12" s="73">
        <v>36000</v>
      </c>
      <c r="H12" s="73">
        <v>13323.3</v>
      </c>
      <c r="I12" s="73">
        <v>0</v>
      </c>
      <c r="J12" s="73">
        <v>22676.7</v>
      </c>
      <c r="K12" s="69" t="s">
        <v>70</v>
      </c>
      <c r="L12" s="74">
        <v>300</v>
      </c>
    </row>
    <row r="13" spans="1:12" ht="13.35" customHeight="1" x14ac:dyDescent="0.25">
      <c r="A13" s="69" t="s">
        <v>948</v>
      </c>
      <c r="B13" s="69" t="s">
        <v>212</v>
      </c>
      <c r="C13" s="69" t="s">
        <v>181</v>
      </c>
      <c r="D13" s="69" t="s">
        <v>70</v>
      </c>
      <c r="E13" s="69" t="s">
        <v>71</v>
      </c>
      <c r="F13" s="69" t="s">
        <v>212</v>
      </c>
      <c r="G13" s="73">
        <v>4400</v>
      </c>
      <c r="H13" s="73">
        <v>0</v>
      </c>
      <c r="I13" s="73">
        <v>0</v>
      </c>
      <c r="J13" s="73">
        <v>4400</v>
      </c>
      <c r="K13" s="69" t="s">
        <v>70</v>
      </c>
      <c r="L13" s="74">
        <v>300</v>
      </c>
    </row>
    <row r="14" spans="1:12" ht="13.35" customHeight="1" x14ac:dyDescent="0.25">
      <c r="A14" s="69" t="s">
        <v>948</v>
      </c>
      <c r="B14" s="69" t="s">
        <v>213</v>
      </c>
      <c r="C14" s="69" t="s">
        <v>183</v>
      </c>
      <c r="D14" s="69" t="s">
        <v>70</v>
      </c>
      <c r="E14" s="69" t="s">
        <v>71</v>
      </c>
      <c r="F14" s="69" t="s">
        <v>213</v>
      </c>
      <c r="G14" s="73">
        <v>40000</v>
      </c>
      <c r="H14" s="73">
        <v>0</v>
      </c>
      <c r="I14" s="73">
        <v>0</v>
      </c>
      <c r="J14" s="73">
        <v>40000</v>
      </c>
      <c r="K14" s="69" t="s">
        <v>70</v>
      </c>
      <c r="L14" s="74">
        <v>300</v>
      </c>
    </row>
    <row r="15" spans="1:12" ht="13.35" customHeight="1" x14ac:dyDescent="0.25">
      <c r="A15" s="69" t="s">
        <v>948</v>
      </c>
      <c r="B15" s="69" t="s">
        <v>214</v>
      </c>
      <c r="C15" s="69" t="s">
        <v>185</v>
      </c>
      <c r="D15" s="69" t="s">
        <v>70</v>
      </c>
      <c r="E15" s="69" t="s">
        <v>71</v>
      </c>
      <c r="F15" s="69" t="s">
        <v>214</v>
      </c>
      <c r="G15" s="73">
        <v>32000</v>
      </c>
      <c r="H15" s="73">
        <v>0</v>
      </c>
      <c r="I15" s="73">
        <v>0</v>
      </c>
      <c r="J15" s="73">
        <v>32000</v>
      </c>
      <c r="K15" s="69" t="s">
        <v>70</v>
      </c>
      <c r="L15" s="74">
        <v>300</v>
      </c>
    </row>
    <row r="16" spans="1:12" ht="13.35" customHeight="1" x14ac:dyDescent="0.25">
      <c r="A16" s="69" t="s">
        <v>948</v>
      </c>
      <c r="B16" s="69" t="s">
        <v>263</v>
      </c>
      <c r="C16" s="69" t="s">
        <v>892</v>
      </c>
      <c r="D16" s="69" t="s">
        <v>70</v>
      </c>
      <c r="E16" s="69" t="s">
        <v>71</v>
      </c>
      <c r="F16" s="69" t="s">
        <v>263</v>
      </c>
      <c r="G16" s="73">
        <v>44812</v>
      </c>
      <c r="H16" s="73">
        <v>0</v>
      </c>
      <c r="I16" s="73">
        <v>0</v>
      </c>
      <c r="J16" s="73">
        <v>44812</v>
      </c>
      <c r="K16" s="69" t="s">
        <v>70</v>
      </c>
      <c r="L16" s="74">
        <v>300</v>
      </c>
    </row>
    <row r="17" spans="1:12" ht="13.35" customHeight="1" x14ac:dyDescent="0.25">
      <c r="A17" s="69" t="s">
        <v>948</v>
      </c>
      <c r="B17" s="69" t="s">
        <v>76</v>
      </c>
      <c r="C17" s="69" t="s">
        <v>77</v>
      </c>
      <c r="D17" s="69" t="s">
        <v>78</v>
      </c>
      <c r="E17" s="69" t="s">
        <v>79</v>
      </c>
      <c r="F17" s="69" t="s">
        <v>76</v>
      </c>
      <c r="G17" s="73">
        <v>66504.800000000003</v>
      </c>
      <c r="H17" s="73">
        <v>27591.41</v>
      </c>
      <c r="I17" s="73">
        <v>0</v>
      </c>
      <c r="J17" s="73">
        <v>38913.39</v>
      </c>
      <c r="K17" s="69" t="s">
        <v>78</v>
      </c>
      <c r="L17" s="74">
        <v>300</v>
      </c>
    </row>
    <row r="18" spans="1:12" ht="13.35" customHeight="1" x14ac:dyDescent="0.25">
      <c r="A18" s="69" t="s">
        <v>948</v>
      </c>
      <c r="B18" s="69" t="s">
        <v>204</v>
      </c>
      <c r="C18" s="69" t="s">
        <v>205</v>
      </c>
      <c r="D18" s="69" t="s">
        <v>78</v>
      </c>
      <c r="E18" s="69" t="s">
        <v>79</v>
      </c>
      <c r="F18" s="69" t="s">
        <v>204</v>
      </c>
      <c r="G18" s="73">
        <v>6500</v>
      </c>
      <c r="H18" s="73">
        <v>0</v>
      </c>
      <c r="I18" s="73">
        <v>0</v>
      </c>
      <c r="J18" s="73">
        <v>6500</v>
      </c>
      <c r="K18" s="69" t="s">
        <v>78</v>
      </c>
      <c r="L18" s="74">
        <v>300</v>
      </c>
    </row>
    <row r="19" spans="1:12" ht="13.35" customHeight="1" x14ac:dyDescent="0.25">
      <c r="A19" s="69" t="s">
        <v>948</v>
      </c>
      <c r="B19" s="69" t="s">
        <v>206</v>
      </c>
      <c r="C19" s="69" t="s">
        <v>207</v>
      </c>
      <c r="D19" s="69" t="s">
        <v>78</v>
      </c>
      <c r="E19" s="69" t="s">
        <v>79</v>
      </c>
      <c r="F19" s="69" t="s">
        <v>206</v>
      </c>
      <c r="G19" s="73">
        <v>2000</v>
      </c>
      <c r="H19" s="73">
        <v>1205</v>
      </c>
      <c r="I19" s="73">
        <v>0</v>
      </c>
      <c r="J19" s="73">
        <v>795</v>
      </c>
      <c r="K19" s="69" t="s">
        <v>78</v>
      </c>
      <c r="L19" s="74">
        <v>300</v>
      </c>
    </row>
    <row r="20" spans="1:12" ht="13.35" customHeight="1" x14ac:dyDescent="0.25">
      <c r="A20" s="69" t="s">
        <v>948</v>
      </c>
      <c r="B20" s="69" t="s">
        <v>214</v>
      </c>
      <c r="C20" s="69" t="s">
        <v>185</v>
      </c>
      <c r="D20" s="69" t="s">
        <v>78</v>
      </c>
      <c r="E20" s="69" t="s">
        <v>79</v>
      </c>
      <c r="F20" s="69" t="s">
        <v>214</v>
      </c>
      <c r="G20" s="73">
        <v>96200</v>
      </c>
      <c r="H20" s="73">
        <v>4224.75</v>
      </c>
      <c r="I20" s="73">
        <v>0</v>
      </c>
      <c r="J20" s="73">
        <v>91975.25</v>
      </c>
      <c r="K20" s="69" t="s">
        <v>78</v>
      </c>
      <c r="L20" s="74">
        <v>300</v>
      </c>
    </row>
    <row r="21" spans="1:12" ht="13.35" customHeight="1" x14ac:dyDescent="0.25">
      <c r="A21" s="69" t="s">
        <v>948</v>
      </c>
      <c r="B21" s="69" t="s">
        <v>1032</v>
      </c>
      <c r="C21" s="69" t="s">
        <v>1033</v>
      </c>
      <c r="D21" s="69" t="s">
        <v>78</v>
      </c>
      <c r="E21" s="69" t="s">
        <v>79</v>
      </c>
      <c r="F21" s="69" t="s">
        <v>1032</v>
      </c>
      <c r="G21" s="73">
        <v>0</v>
      </c>
      <c r="H21" s="73">
        <v>20619.25</v>
      </c>
      <c r="I21" s="73">
        <v>0</v>
      </c>
      <c r="J21" s="73">
        <v>-20619.25</v>
      </c>
      <c r="K21" s="69" t="s">
        <v>78</v>
      </c>
      <c r="L21" s="74">
        <v>300</v>
      </c>
    </row>
    <row r="22" spans="1:12" ht="13.35" customHeight="1" x14ac:dyDescent="0.25">
      <c r="A22" s="69" t="s">
        <v>948</v>
      </c>
      <c r="B22" s="69" t="s">
        <v>21</v>
      </c>
      <c r="C22" s="69" t="s">
        <v>22</v>
      </c>
      <c r="D22" s="69" t="s">
        <v>31</v>
      </c>
      <c r="E22" s="69" t="s">
        <v>32</v>
      </c>
      <c r="F22" s="69" t="s">
        <v>21</v>
      </c>
      <c r="G22" s="73">
        <v>0</v>
      </c>
      <c r="H22" s="73">
        <v>-1651.86</v>
      </c>
      <c r="I22" s="73">
        <v>0</v>
      </c>
      <c r="J22" s="73">
        <v>1651.86</v>
      </c>
      <c r="K22" s="69" t="s">
        <v>31</v>
      </c>
      <c r="L22" s="74">
        <v>300</v>
      </c>
    </row>
    <row r="23" spans="1:12" ht="13.35" customHeight="1" x14ac:dyDescent="0.25">
      <c r="A23" s="69" t="s">
        <v>948</v>
      </c>
      <c r="B23" s="69" t="s">
        <v>84</v>
      </c>
      <c r="C23" s="69" t="s">
        <v>85</v>
      </c>
      <c r="D23" s="69" t="s">
        <v>31</v>
      </c>
      <c r="E23" s="69" t="s">
        <v>32</v>
      </c>
      <c r="F23" s="69" t="s">
        <v>84</v>
      </c>
      <c r="G23" s="73">
        <v>175000</v>
      </c>
      <c r="H23" s="73">
        <v>47845.45</v>
      </c>
      <c r="I23" s="73">
        <v>0</v>
      </c>
      <c r="J23" s="73">
        <v>127154.55</v>
      </c>
      <c r="K23" s="69" t="s">
        <v>31</v>
      </c>
      <c r="L23" s="74">
        <v>300</v>
      </c>
    </row>
    <row r="24" spans="1:12" ht="13.35" customHeight="1" x14ac:dyDescent="0.25">
      <c r="A24" s="69" t="s">
        <v>948</v>
      </c>
      <c r="B24" s="69" t="s">
        <v>112</v>
      </c>
      <c r="C24" s="69" t="s">
        <v>113</v>
      </c>
      <c r="D24" s="69" t="s">
        <v>31</v>
      </c>
      <c r="E24" s="69" t="s">
        <v>32</v>
      </c>
      <c r="F24" s="69" t="s">
        <v>112</v>
      </c>
      <c r="G24" s="73">
        <v>225000</v>
      </c>
      <c r="H24" s="73">
        <v>49339.68</v>
      </c>
      <c r="I24" s="73">
        <v>0</v>
      </c>
      <c r="J24" s="73">
        <v>175660.32</v>
      </c>
      <c r="K24" s="69" t="s">
        <v>31</v>
      </c>
      <c r="L24" s="74">
        <v>300</v>
      </c>
    </row>
    <row r="25" spans="1:12" ht="13.35" customHeight="1" x14ac:dyDescent="0.25">
      <c r="A25" s="69" t="s">
        <v>948</v>
      </c>
      <c r="B25" s="69" t="s">
        <v>967</v>
      </c>
      <c r="C25" s="69" t="s">
        <v>968</v>
      </c>
      <c r="D25" s="69" t="s">
        <v>31</v>
      </c>
      <c r="E25" s="69" t="s">
        <v>32</v>
      </c>
      <c r="F25" s="69" t="s">
        <v>967</v>
      </c>
      <c r="G25" s="73">
        <v>0</v>
      </c>
      <c r="H25" s="73">
        <v>-0.02</v>
      </c>
      <c r="I25" s="73">
        <v>0</v>
      </c>
      <c r="J25" s="73">
        <v>0.02</v>
      </c>
      <c r="K25" s="69" t="s">
        <v>31</v>
      </c>
      <c r="L25" s="74">
        <v>300</v>
      </c>
    </row>
    <row r="26" spans="1:12" ht="13.35" customHeight="1" x14ac:dyDescent="0.25">
      <c r="A26" s="69" t="s">
        <v>948</v>
      </c>
      <c r="B26" s="69" t="s">
        <v>971</v>
      </c>
      <c r="C26" s="69" t="s">
        <v>972</v>
      </c>
      <c r="D26" s="69" t="s">
        <v>31</v>
      </c>
      <c r="E26" s="69" t="s">
        <v>32</v>
      </c>
      <c r="F26" s="69" t="s">
        <v>971</v>
      </c>
      <c r="G26" s="73">
        <v>0</v>
      </c>
      <c r="H26" s="73">
        <v>8534.61</v>
      </c>
      <c r="I26" s="73">
        <v>0</v>
      </c>
      <c r="J26" s="73">
        <v>-8534.61</v>
      </c>
      <c r="K26" s="69" t="s">
        <v>31</v>
      </c>
      <c r="L26" s="74">
        <v>300</v>
      </c>
    </row>
    <row r="27" spans="1:12" ht="13.35" customHeight="1" x14ac:dyDescent="0.25">
      <c r="A27" s="69" t="s">
        <v>948</v>
      </c>
      <c r="B27" s="69" t="s">
        <v>973</v>
      </c>
      <c r="C27" s="69" t="s">
        <v>974</v>
      </c>
      <c r="D27" s="69" t="s">
        <v>31</v>
      </c>
      <c r="E27" s="69" t="s">
        <v>32</v>
      </c>
      <c r="F27" s="69" t="s">
        <v>973</v>
      </c>
      <c r="G27" s="73">
        <v>0</v>
      </c>
      <c r="H27" s="73">
        <v>28951.8</v>
      </c>
      <c r="I27" s="73">
        <v>0</v>
      </c>
      <c r="J27" s="73">
        <v>-28951.8</v>
      </c>
      <c r="K27" s="69" t="s">
        <v>31</v>
      </c>
      <c r="L27" s="74">
        <v>300</v>
      </c>
    </row>
    <row r="28" spans="1:12" ht="13.35" customHeight="1" x14ac:dyDescent="0.25">
      <c r="A28" s="69" t="s">
        <v>948</v>
      </c>
      <c r="B28" s="69" t="s">
        <v>975</v>
      </c>
      <c r="C28" s="69" t="s">
        <v>976</v>
      </c>
      <c r="D28" s="69" t="s">
        <v>31</v>
      </c>
      <c r="E28" s="69" t="s">
        <v>32</v>
      </c>
      <c r="F28" s="69" t="s">
        <v>975</v>
      </c>
      <c r="G28" s="73">
        <v>0</v>
      </c>
      <c r="H28" s="73">
        <v>13306.56</v>
      </c>
      <c r="I28" s="73">
        <v>0</v>
      </c>
      <c r="J28" s="73">
        <v>-13306.56</v>
      </c>
      <c r="K28" s="69" t="s">
        <v>31</v>
      </c>
      <c r="L28" s="74">
        <v>300</v>
      </c>
    </row>
    <row r="29" spans="1:12" ht="13.35" customHeight="1" x14ac:dyDescent="0.25">
      <c r="A29" s="69" t="s">
        <v>948</v>
      </c>
      <c r="B29" s="69" t="s">
        <v>977</v>
      </c>
      <c r="C29" s="69" t="s">
        <v>978</v>
      </c>
      <c r="D29" s="69" t="s">
        <v>31</v>
      </c>
      <c r="E29" s="69" t="s">
        <v>32</v>
      </c>
      <c r="F29" s="69" t="s">
        <v>977</v>
      </c>
      <c r="G29" s="73">
        <v>0</v>
      </c>
      <c r="H29" s="73">
        <v>14158.9</v>
      </c>
      <c r="I29" s="73">
        <v>0</v>
      </c>
      <c r="J29" s="73">
        <v>-14158.9</v>
      </c>
      <c r="K29" s="69" t="s">
        <v>31</v>
      </c>
      <c r="L29" s="74">
        <v>300</v>
      </c>
    </row>
    <row r="30" spans="1:12" ht="13.35" customHeight="1" x14ac:dyDescent="0.25">
      <c r="A30" s="69" t="s">
        <v>948</v>
      </c>
      <c r="B30" s="69" t="s">
        <v>979</v>
      </c>
      <c r="C30" s="69" t="s">
        <v>980</v>
      </c>
      <c r="D30" s="69" t="s">
        <v>31</v>
      </c>
      <c r="E30" s="69" t="s">
        <v>32</v>
      </c>
      <c r="F30" s="69" t="s">
        <v>979</v>
      </c>
      <c r="G30" s="73">
        <v>0</v>
      </c>
      <c r="H30" s="73">
        <v>22309.09</v>
      </c>
      <c r="I30" s="73">
        <v>0</v>
      </c>
      <c r="J30" s="73">
        <v>-22309.09</v>
      </c>
      <c r="K30" s="69" t="s">
        <v>31</v>
      </c>
      <c r="L30" s="74">
        <v>300</v>
      </c>
    </row>
    <row r="31" spans="1:12" ht="13.35" customHeight="1" x14ac:dyDescent="0.25">
      <c r="A31" s="69" t="s">
        <v>948</v>
      </c>
      <c r="B31" s="69" t="s">
        <v>981</v>
      </c>
      <c r="C31" s="69" t="s">
        <v>982</v>
      </c>
      <c r="D31" s="69" t="s">
        <v>31</v>
      </c>
      <c r="E31" s="69" t="s">
        <v>32</v>
      </c>
      <c r="F31" s="69" t="s">
        <v>981</v>
      </c>
      <c r="G31" s="73">
        <v>0</v>
      </c>
      <c r="H31" s="73">
        <v>1651.86</v>
      </c>
      <c r="I31" s="73">
        <v>0</v>
      </c>
      <c r="J31" s="73">
        <v>-1651.86</v>
      </c>
      <c r="K31" s="69" t="s">
        <v>31</v>
      </c>
      <c r="L31" s="74">
        <v>300</v>
      </c>
    </row>
    <row r="32" spans="1:12" ht="13.35" customHeight="1" x14ac:dyDescent="0.25">
      <c r="A32" s="69" t="s">
        <v>948</v>
      </c>
      <c r="B32" s="69" t="s">
        <v>835</v>
      </c>
      <c r="C32" s="69" t="s">
        <v>836</v>
      </c>
      <c r="D32" s="69" t="s">
        <v>31</v>
      </c>
      <c r="E32" s="69" t="s">
        <v>32</v>
      </c>
      <c r="F32" s="69" t="s">
        <v>835</v>
      </c>
      <c r="G32" s="73">
        <v>0</v>
      </c>
      <c r="H32" s="73">
        <v>14751.11</v>
      </c>
      <c r="I32" s="73">
        <v>0</v>
      </c>
      <c r="J32" s="73">
        <v>-14751.11</v>
      </c>
      <c r="K32" s="69" t="s">
        <v>31</v>
      </c>
      <c r="L32" s="74">
        <v>300</v>
      </c>
    </row>
    <row r="33" spans="1:12" ht="13.35" customHeight="1" x14ac:dyDescent="0.25">
      <c r="A33" s="69" t="s">
        <v>948</v>
      </c>
      <c r="B33" s="69" t="s">
        <v>204</v>
      </c>
      <c r="C33" s="69" t="s">
        <v>205</v>
      </c>
      <c r="D33" s="69" t="s">
        <v>31</v>
      </c>
      <c r="E33" s="69" t="s">
        <v>32</v>
      </c>
      <c r="F33" s="69" t="s">
        <v>204</v>
      </c>
      <c r="G33" s="73">
        <v>4000</v>
      </c>
      <c r="H33" s="73">
        <v>0</v>
      </c>
      <c r="I33" s="73">
        <v>0</v>
      </c>
      <c r="J33" s="73">
        <v>4000</v>
      </c>
      <c r="K33" s="69" t="s">
        <v>31</v>
      </c>
      <c r="L33" s="74">
        <v>300</v>
      </c>
    </row>
    <row r="34" spans="1:12" ht="13.35" customHeight="1" x14ac:dyDescent="0.25">
      <c r="A34" s="69" t="s">
        <v>948</v>
      </c>
      <c r="B34" s="69" t="s">
        <v>215</v>
      </c>
      <c r="C34" s="69" t="s">
        <v>216</v>
      </c>
      <c r="D34" s="69" t="s">
        <v>31</v>
      </c>
      <c r="E34" s="69" t="s">
        <v>32</v>
      </c>
      <c r="F34" s="69" t="s">
        <v>215</v>
      </c>
      <c r="G34" s="73">
        <v>50000</v>
      </c>
      <c r="H34" s="73">
        <v>19857.509999999998</v>
      </c>
      <c r="I34" s="73">
        <v>0</v>
      </c>
      <c r="J34" s="73">
        <v>30142.49</v>
      </c>
      <c r="K34" s="69" t="s">
        <v>31</v>
      </c>
      <c r="L34" s="74">
        <v>300</v>
      </c>
    </row>
    <row r="35" spans="1:12" ht="13.35" customHeight="1" x14ac:dyDescent="0.25">
      <c r="A35" s="69" t="s">
        <v>948</v>
      </c>
      <c r="B35" s="69" t="s">
        <v>218</v>
      </c>
      <c r="C35" s="69" t="s">
        <v>219</v>
      </c>
      <c r="D35" s="69" t="s">
        <v>31</v>
      </c>
      <c r="E35" s="69" t="s">
        <v>32</v>
      </c>
      <c r="F35" s="69" t="s">
        <v>218</v>
      </c>
      <c r="G35" s="73">
        <v>50000</v>
      </c>
      <c r="H35" s="73">
        <v>5918.53</v>
      </c>
      <c r="I35" s="73">
        <v>0</v>
      </c>
      <c r="J35" s="73">
        <v>44081.47</v>
      </c>
      <c r="K35" s="69" t="s">
        <v>31</v>
      </c>
      <c r="L35" s="74">
        <v>300</v>
      </c>
    </row>
    <row r="36" spans="1:12" ht="13.35" customHeight="1" x14ac:dyDescent="0.25">
      <c r="A36" s="69" t="s">
        <v>948</v>
      </c>
      <c r="B36" s="69" t="s">
        <v>985</v>
      </c>
      <c r="C36" s="69" t="s">
        <v>986</v>
      </c>
      <c r="D36" s="69" t="s">
        <v>31</v>
      </c>
      <c r="E36" s="69" t="s">
        <v>32</v>
      </c>
      <c r="F36" s="69" t="s">
        <v>985</v>
      </c>
      <c r="G36" s="73">
        <v>0</v>
      </c>
      <c r="H36" s="73">
        <v>535.5</v>
      </c>
      <c r="I36" s="73">
        <v>0</v>
      </c>
      <c r="J36" s="73">
        <v>-535.5</v>
      </c>
      <c r="K36" s="69" t="s">
        <v>31</v>
      </c>
      <c r="L36" s="74">
        <v>300</v>
      </c>
    </row>
    <row r="37" spans="1:12" ht="13.35" customHeight="1" x14ac:dyDescent="0.25">
      <c r="A37" s="69" t="s">
        <v>948</v>
      </c>
      <c r="B37" s="69" t="s">
        <v>229</v>
      </c>
      <c r="C37" s="69" t="s">
        <v>228</v>
      </c>
      <c r="D37" s="69" t="s">
        <v>31</v>
      </c>
      <c r="E37" s="69" t="s">
        <v>32</v>
      </c>
      <c r="F37" s="69" t="s">
        <v>229</v>
      </c>
      <c r="G37" s="73">
        <v>0</v>
      </c>
      <c r="H37" s="73">
        <v>6144.6</v>
      </c>
      <c r="I37" s="73">
        <v>0</v>
      </c>
      <c r="J37" s="73">
        <v>-6144.6</v>
      </c>
      <c r="K37" s="69" t="s">
        <v>31</v>
      </c>
      <c r="L37" s="74">
        <v>300</v>
      </c>
    </row>
    <row r="38" spans="1:12" ht="13.35" customHeight="1" x14ac:dyDescent="0.25">
      <c r="A38" s="69" t="s">
        <v>948</v>
      </c>
      <c r="B38" s="69" t="s">
        <v>254</v>
      </c>
      <c r="C38" s="69" t="s">
        <v>255</v>
      </c>
      <c r="D38" s="69" t="s">
        <v>31</v>
      </c>
      <c r="E38" s="69" t="s">
        <v>32</v>
      </c>
      <c r="F38" s="69" t="s">
        <v>254</v>
      </c>
      <c r="G38" s="73">
        <v>2000</v>
      </c>
      <c r="H38" s="73">
        <v>0</v>
      </c>
      <c r="I38" s="73">
        <v>0</v>
      </c>
      <c r="J38" s="73">
        <v>2000</v>
      </c>
      <c r="K38" s="69" t="s">
        <v>31</v>
      </c>
      <c r="L38" s="74">
        <v>300</v>
      </c>
    </row>
    <row r="39" spans="1:12" ht="13.35" customHeight="1" x14ac:dyDescent="0.25">
      <c r="A39" s="69" t="s">
        <v>948</v>
      </c>
      <c r="B39" s="69" t="s">
        <v>847</v>
      </c>
      <c r="C39" s="69" t="s">
        <v>848</v>
      </c>
      <c r="D39" s="69" t="s">
        <v>31</v>
      </c>
      <c r="E39" s="69" t="s">
        <v>32</v>
      </c>
      <c r="F39" s="69" t="s">
        <v>847</v>
      </c>
      <c r="G39" s="73">
        <v>0</v>
      </c>
      <c r="H39" s="73">
        <v>1720.23</v>
      </c>
      <c r="I39" s="73">
        <v>0</v>
      </c>
      <c r="J39" s="73">
        <v>-1720.23</v>
      </c>
      <c r="K39" s="69" t="s">
        <v>31</v>
      </c>
      <c r="L39" s="74">
        <v>300</v>
      </c>
    </row>
    <row r="40" spans="1:12" ht="13.35" customHeight="1" x14ac:dyDescent="0.25">
      <c r="A40" s="69" t="s">
        <v>948</v>
      </c>
      <c r="B40" s="69" t="s">
        <v>269</v>
      </c>
      <c r="C40" s="69" t="s">
        <v>268</v>
      </c>
      <c r="D40" s="69" t="s">
        <v>31</v>
      </c>
      <c r="E40" s="69" t="s">
        <v>32</v>
      </c>
      <c r="F40" s="69" t="s">
        <v>269</v>
      </c>
      <c r="G40" s="73">
        <v>0</v>
      </c>
      <c r="H40" s="73">
        <v>718.2</v>
      </c>
      <c r="I40" s="73">
        <v>0</v>
      </c>
      <c r="J40" s="73">
        <v>-718.2</v>
      </c>
      <c r="K40" s="69" t="s">
        <v>31</v>
      </c>
      <c r="L40" s="74">
        <v>300</v>
      </c>
    </row>
    <row r="41" spans="1:12" ht="13.35" customHeight="1" x14ac:dyDescent="0.25">
      <c r="A41" s="69" t="s">
        <v>948</v>
      </c>
      <c r="B41" s="69" t="s">
        <v>271</v>
      </c>
      <c r="C41" s="69" t="s">
        <v>268</v>
      </c>
      <c r="D41" s="69" t="s">
        <v>31</v>
      </c>
      <c r="E41" s="69" t="s">
        <v>32</v>
      </c>
      <c r="F41" s="69" t="s">
        <v>271</v>
      </c>
      <c r="G41" s="73">
        <v>0</v>
      </c>
      <c r="H41" s="73">
        <v>119.7</v>
      </c>
      <c r="I41" s="73">
        <v>0</v>
      </c>
      <c r="J41" s="73">
        <v>-119.7</v>
      </c>
      <c r="K41" s="69" t="s">
        <v>31</v>
      </c>
      <c r="L41" s="74">
        <v>300</v>
      </c>
    </row>
    <row r="42" spans="1:12" ht="13.35" customHeight="1" x14ac:dyDescent="0.25">
      <c r="A42" s="69" t="s">
        <v>948</v>
      </c>
      <c r="B42" s="69" t="s">
        <v>1005</v>
      </c>
      <c r="C42" s="69" t="s">
        <v>1006</v>
      </c>
      <c r="D42" s="69" t="s">
        <v>31</v>
      </c>
      <c r="E42" s="69" t="s">
        <v>32</v>
      </c>
      <c r="F42" s="69" t="s">
        <v>1005</v>
      </c>
      <c r="G42" s="73">
        <v>0</v>
      </c>
      <c r="H42" s="73">
        <v>2268.35</v>
      </c>
      <c r="I42" s="73">
        <v>0</v>
      </c>
      <c r="J42" s="73">
        <v>-2268.35</v>
      </c>
      <c r="K42" s="69" t="s">
        <v>31</v>
      </c>
      <c r="L42" s="74">
        <v>300</v>
      </c>
    </row>
    <row r="43" spans="1:12" ht="13.35" customHeight="1" x14ac:dyDescent="0.25">
      <c r="A43" s="69" t="s">
        <v>948</v>
      </c>
      <c r="B43" s="69" t="s">
        <v>414</v>
      </c>
      <c r="C43" s="69" t="s">
        <v>415</v>
      </c>
      <c r="D43" s="69" t="s">
        <v>31</v>
      </c>
      <c r="E43" s="69" t="s">
        <v>32</v>
      </c>
      <c r="F43" s="69" t="s">
        <v>414</v>
      </c>
      <c r="G43" s="73">
        <v>0</v>
      </c>
      <c r="H43" s="73">
        <v>59760.9</v>
      </c>
      <c r="I43" s="73">
        <v>0</v>
      </c>
      <c r="J43" s="73">
        <v>-59760.9</v>
      </c>
      <c r="K43" s="69" t="s">
        <v>31</v>
      </c>
      <c r="L43" s="74">
        <v>300</v>
      </c>
    </row>
    <row r="44" spans="1:12" ht="13.35" customHeight="1" x14ac:dyDescent="0.25">
      <c r="A44" s="69" t="s">
        <v>948</v>
      </c>
      <c r="B44" s="69" t="s">
        <v>459</v>
      </c>
      <c r="C44" s="69" t="s">
        <v>460</v>
      </c>
      <c r="D44" s="69" t="s">
        <v>31</v>
      </c>
      <c r="E44" s="69" t="s">
        <v>32</v>
      </c>
      <c r="F44" s="69" t="s">
        <v>459</v>
      </c>
      <c r="G44" s="73">
        <v>0</v>
      </c>
      <c r="H44" s="73">
        <v>3610.37</v>
      </c>
      <c r="I44" s="73">
        <v>0</v>
      </c>
      <c r="J44" s="73">
        <v>-3610.37</v>
      </c>
      <c r="K44" s="69" t="s">
        <v>31</v>
      </c>
      <c r="L44" s="74">
        <v>300</v>
      </c>
    </row>
    <row r="45" spans="1:12" ht="13.35" customHeight="1" x14ac:dyDescent="0.25">
      <c r="A45" s="69" t="s">
        <v>948</v>
      </c>
      <c r="B45" s="69" t="s">
        <v>483</v>
      </c>
      <c r="C45" s="69" t="s">
        <v>484</v>
      </c>
      <c r="D45" s="69" t="s">
        <v>31</v>
      </c>
      <c r="E45" s="69" t="s">
        <v>32</v>
      </c>
      <c r="F45" s="69" t="s">
        <v>483</v>
      </c>
      <c r="G45" s="73">
        <v>0</v>
      </c>
      <c r="H45" s="73">
        <v>16379.05</v>
      </c>
      <c r="I45" s="73">
        <v>0</v>
      </c>
      <c r="J45" s="73">
        <v>-16379.05</v>
      </c>
      <c r="K45" s="69" t="s">
        <v>31</v>
      </c>
      <c r="L45" s="74">
        <v>300</v>
      </c>
    </row>
    <row r="46" spans="1:12" ht="13.35" customHeight="1" x14ac:dyDescent="0.25">
      <c r="A46" s="69" t="s">
        <v>948</v>
      </c>
      <c r="B46" s="69" t="s">
        <v>130</v>
      </c>
      <c r="C46" s="69" t="s">
        <v>131</v>
      </c>
      <c r="D46" s="69" t="s">
        <v>33</v>
      </c>
      <c r="E46" s="69" t="s">
        <v>34</v>
      </c>
      <c r="F46" s="69" t="s">
        <v>130</v>
      </c>
      <c r="G46" s="73">
        <v>12000</v>
      </c>
      <c r="H46" s="73">
        <v>1020</v>
      </c>
      <c r="I46" s="73">
        <v>0</v>
      </c>
      <c r="J46" s="73">
        <v>10980</v>
      </c>
      <c r="K46" s="69" t="s">
        <v>33</v>
      </c>
      <c r="L46" s="74">
        <v>300</v>
      </c>
    </row>
    <row r="47" spans="1:12" ht="13.35" customHeight="1" x14ac:dyDescent="0.25">
      <c r="A47" s="69" t="s">
        <v>948</v>
      </c>
      <c r="B47" s="69" t="s">
        <v>254</v>
      </c>
      <c r="C47" s="69" t="s">
        <v>255</v>
      </c>
      <c r="D47" s="69" t="s">
        <v>33</v>
      </c>
      <c r="E47" s="69" t="s">
        <v>34</v>
      </c>
      <c r="F47" s="69" t="s">
        <v>254</v>
      </c>
      <c r="G47" s="73">
        <v>0</v>
      </c>
      <c r="H47" s="73">
        <v>1872.45</v>
      </c>
      <c r="I47" s="73">
        <v>7527</v>
      </c>
      <c r="J47" s="73">
        <v>-9399.4500000000007</v>
      </c>
      <c r="K47" s="69" t="s">
        <v>33</v>
      </c>
      <c r="L47" s="74">
        <v>300</v>
      </c>
    </row>
    <row r="48" spans="1:12" ht="13.35" customHeight="1" x14ac:dyDescent="0.25">
      <c r="A48" s="69" t="s">
        <v>948</v>
      </c>
      <c r="B48" s="69" t="s">
        <v>993</v>
      </c>
      <c r="C48" s="69" t="s">
        <v>994</v>
      </c>
      <c r="D48" s="69" t="s">
        <v>33</v>
      </c>
      <c r="E48" s="69" t="s">
        <v>34</v>
      </c>
      <c r="F48" s="69" t="s">
        <v>993</v>
      </c>
      <c r="G48" s="73">
        <v>0</v>
      </c>
      <c r="H48" s="73">
        <v>18472.11</v>
      </c>
      <c r="I48" s="73">
        <v>0</v>
      </c>
      <c r="J48" s="73">
        <v>-18472.11</v>
      </c>
      <c r="K48" s="69" t="s">
        <v>33</v>
      </c>
      <c r="L48" s="74">
        <v>300</v>
      </c>
    </row>
    <row r="49" spans="1:12" ht="13.35" customHeight="1" x14ac:dyDescent="0.25">
      <c r="A49" s="69" t="s">
        <v>948</v>
      </c>
      <c r="B49" s="69" t="s">
        <v>927</v>
      </c>
      <c r="C49" s="69" t="s">
        <v>928</v>
      </c>
      <c r="D49" s="69" t="s">
        <v>33</v>
      </c>
      <c r="E49" s="69" t="s">
        <v>34</v>
      </c>
      <c r="F49" s="69" t="s">
        <v>927</v>
      </c>
      <c r="G49" s="73">
        <v>31000</v>
      </c>
      <c r="H49" s="73">
        <v>15510.02</v>
      </c>
      <c r="I49" s="73">
        <v>0</v>
      </c>
      <c r="J49" s="73">
        <v>15489.98</v>
      </c>
      <c r="K49" s="69" t="s">
        <v>33</v>
      </c>
      <c r="L49" s="74">
        <v>300</v>
      </c>
    </row>
    <row r="50" spans="1:12" ht="13.35" customHeight="1" x14ac:dyDescent="0.25">
      <c r="A50" s="69" t="s">
        <v>948</v>
      </c>
      <c r="B50" s="69" t="s">
        <v>929</v>
      </c>
      <c r="C50" s="69" t="s">
        <v>930</v>
      </c>
      <c r="D50" s="69" t="s">
        <v>33</v>
      </c>
      <c r="E50" s="69" t="s">
        <v>34</v>
      </c>
      <c r="F50" s="69" t="s">
        <v>929</v>
      </c>
      <c r="G50" s="73">
        <v>5010</v>
      </c>
      <c r="H50" s="73">
        <v>10838.02</v>
      </c>
      <c r="I50" s="73">
        <v>0</v>
      </c>
      <c r="J50" s="73">
        <v>-5828.02</v>
      </c>
      <c r="K50" s="69" t="s">
        <v>33</v>
      </c>
      <c r="L50" s="74">
        <v>300</v>
      </c>
    </row>
    <row r="51" spans="1:12" ht="13.35" customHeight="1" x14ac:dyDescent="0.25">
      <c r="A51" s="69" t="s">
        <v>948</v>
      </c>
      <c r="B51" s="69" t="s">
        <v>394</v>
      </c>
      <c r="C51" s="69" t="s">
        <v>395</v>
      </c>
      <c r="D51" s="69" t="s">
        <v>33</v>
      </c>
      <c r="E51" s="69" t="s">
        <v>34</v>
      </c>
      <c r="F51" s="69" t="s">
        <v>394</v>
      </c>
      <c r="G51" s="73">
        <v>57000</v>
      </c>
      <c r="H51" s="73">
        <v>22699.67</v>
      </c>
      <c r="I51" s="73">
        <v>0</v>
      </c>
      <c r="J51" s="73">
        <v>34300.33</v>
      </c>
      <c r="K51" s="69" t="s">
        <v>33</v>
      </c>
      <c r="L51" s="74">
        <v>300</v>
      </c>
    </row>
    <row r="52" spans="1:12" ht="13.35" customHeight="1" x14ac:dyDescent="0.25">
      <c r="A52" s="69" t="s">
        <v>948</v>
      </c>
      <c r="B52" s="69" t="s">
        <v>404</v>
      </c>
      <c r="C52" s="69" t="s">
        <v>405</v>
      </c>
      <c r="D52" s="69" t="s">
        <v>33</v>
      </c>
      <c r="E52" s="69" t="s">
        <v>34</v>
      </c>
      <c r="F52" s="69" t="s">
        <v>404</v>
      </c>
      <c r="G52" s="73">
        <v>108836</v>
      </c>
      <c r="H52" s="73">
        <v>26119</v>
      </c>
      <c r="I52" s="73">
        <v>0</v>
      </c>
      <c r="J52" s="73">
        <v>82717</v>
      </c>
      <c r="K52" s="69" t="s">
        <v>33</v>
      </c>
      <c r="L52" s="74">
        <v>300</v>
      </c>
    </row>
    <row r="53" spans="1:12" ht="13.35" customHeight="1" x14ac:dyDescent="0.25">
      <c r="A53" s="69" t="s">
        <v>948</v>
      </c>
      <c r="B53" s="69" t="s">
        <v>406</v>
      </c>
      <c r="C53" s="69" t="s">
        <v>407</v>
      </c>
      <c r="D53" s="69" t="s">
        <v>33</v>
      </c>
      <c r="E53" s="69" t="s">
        <v>34</v>
      </c>
      <c r="F53" s="69" t="s">
        <v>406</v>
      </c>
      <c r="G53" s="73">
        <v>101728.8</v>
      </c>
      <c r="H53" s="73">
        <v>19119.259999999998</v>
      </c>
      <c r="I53" s="73">
        <v>0</v>
      </c>
      <c r="J53" s="73">
        <v>82609.539999999994</v>
      </c>
      <c r="K53" s="69" t="s">
        <v>33</v>
      </c>
      <c r="L53" s="74">
        <v>300</v>
      </c>
    </row>
    <row r="54" spans="1:12" ht="13.35" customHeight="1" x14ac:dyDescent="0.25">
      <c r="A54" s="69" t="s">
        <v>948</v>
      </c>
      <c r="B54" s="69" t="s">
        <v>457</v>
      </c>
      <c r="C54" s="69" t="s">
        <v>458</v>
      </c>
      <c r="D54" s="69" t="s">
        <v>33</v>
      </c>
      <c r="E54" s="69" t="s">
        <v>34</v>
      </c>
      <c r="F54" s="69" t="s">
        <v>457</v>
      </c>
      <c r="G54" s="73">
        <v>2816.26</v>
      </c>
      <c r="H54" s="73">
        <v>0</v>
      </c>
      <c r="I54" s="73">
        <v>0</v>
      </c>
      <c r="J54" s="73">
        <v>2816.26</v>
      </c>
      <c r="K54" s="69" t="s">
        <v>33</v>
      </c>
      <c r="L54" s="74">
        <v>300</v>
      </c>
    </row>
    <row r="55" spans="1:12" ht="13.35" customHeight="1" x14ac:dyDescent="0.25">
      <c r="A55" s="69" t="s">
        <v>948</v>
      </c>
      <c r="B55" s="69" t="s">
        <v>895</v>
      </c>
      <c r="C55" s="69" t="s">
        <v>896</v>
      </c>
      <c r="D55" s="69" t="s">
        <v>33</v>
      </c>
      <c r="E55" s="69" t="s">
        <v>34</v>
      </c>
      <c r="F55" s="69" t="s">
        <v>895</v>
      </c>
      <c r="G55" s="73">
        <v>2500</v>
      </c>
      <c r="H55" s="73">
        <v>0</v>
      </c>
      <c r="I55" s="73">
        <v>0</v>
      </c>
      <c r="J55" s="73">
        <v>2500</v>
      </c>
      <c r="K55" s="69" t="s">
        <v>33</v>
      </c>
      <c r="L55" s="74">
        <v>300</v>
      </c>
    </row>
    <row r="56" spans="1:12" ht="13.35" customHeight="1" x14ac:dyDescent="0.25">
      <c r="A56" s="69" t="s">
        <v>948</v>
      </c>
      <c r="B56" s="69" t="s">
        <v>476</v>
      </c>
      <c r="C56" s="69" t="s">
        <v>477</v>
      </c>
      <c r="D56" s="69" t="s">
        <v>33</v>
      </c>
      <c r="E56" s="69" t="s">
        <v>34</v>
      </c>
      <c r="F56" s="69" t="s">
        <v>476</v>
      </c>
      <c r="G56" s="73">
        <v>0</v>
      </c>
      <c r="H56" s="73">
        <v>500</v>
      </c>
      <c r="I56" s="73">
        <v>0</v>
      </c>
      <c r="J56" s="73">
        <v>-500</v>
      </c>
      <c r="K56" s="69" t="s">
        <v>33</v>
      </c>
      <c r="L56" s="74">
        <v>300</v>
      </c>
    </row>
    <row r="57" spans="1:12" ht="13.35" customHeight="1" x14ac:dyDescent="0.25">
      <c r="A57" s="69" t="s">
        <v>948</v>
      </c>
      <c r="B57" s="69" t="s">
        <v>659</v>
      </c>
      <c r="C57" s="69" t="s">
        <v>660</v>
      </c>
      <c r="D57" s="69" t="s">
        <v>33</v>
      </c>
      <c r="E57" s="69" t="s">
        <v>34</v>
      </c>
      <c r="F57" s="69" t="s">
        <v>659</v>
      </c>
      <c r="G57" s="73">
        <v>4500</v>
      </c>
      <c r="H57" s="73">
        <v>5756</v>
      </c>
      <c r="I57" s="73">
        <v>0</v>
      </c>
      <c r="J57" s="73">
        <v>-1256</v>
      </c>
      <c r="K57" s="69" t="s">
        <v>33</v>
      </c>
      <c r="L57" s="74">
        <v>300</v>
      </c>
    </row>
    <row r="58" spans="1:12" ht="13.35" customHeight="1" x14ac:dyDescent="0.25">
      <c r="A58" s="69" t="s">
        <v>948</v>
      </c>
      <c r="B58" s="69" t="s">
        <v>673</v>
      </c>
      <c r="C58" s="69" t="s">
        <v>674</v>
      </c>
      <c r="D58" s="69" t="s">
        <v>468</v>
      </c>
      <c r="E58" s="69" t="s">
        <v>469</v>
      </c>
      <c r="F58" s="69" t="s">
        <v>673</v>
      </c>
      <c r="G58" s="73">
        <v>3121.2</v>
      </c>
      <c r="H58" s="73">
        <v>0</v>
      </c>
      <c r="I58" s="73">
        <v>0</v>
      </c>
      <c r="J58" s="73">
        <v>3121.2</v>
      </c>
      <c r="K58" s="69" t="s">
        <v>468</v>
      </c>
      <c r="L58" s="74">
        <v>300</v>
      </c>
    </row>
    <row r="59" spans="1:12" ht="13.35" customHeight="1" x14ac:dyDescent="0.25">
      <c r="A59" s="69" t="s">
        <v>948</v>
      </c>
      <c r="B59" s="69" t="s">
        <v>483</v>
      </c>
      <c r="C59" s="69" t="s">
        <v>484</v>
      </c>
      <c r="D59" s="69" t="s">
        <v>505</v>
      </c>
      <c r="E59" s="69" t="s">
        <v>506</v>
      </c>
      <c r="F59" s="69" t="s">
        <v>483</v>
      </c>
      <c r="G59" s="73">
        <v>0</v>
      </c>
      <c r="H59" s="73">
        <v>2799</v>
      </c>
      <c r="I59" s="73">
        <v>0</v>
      </c>
      <c r="J59" s="73">
        <v>-2799</v>
      </c>
      <c r="K59" s="69" t="s">
        <v>505</v>
      </c>
      <c r="L59" s="74">
        <v>300</v>
      </c>
    </row>
    <row r="60" spans="1:12" ht="13.35" customHeight="1" x14ac:dyDescent="0.25">
      <c r="A60" s="69" t="s">
        <v>948</v>
      </c>
      <c r="B60" s="69" t="s">
        <v>503</v>
      </c>
      <c r="C60" s="69" t="s">
        <v>504</v>
      </c>
      <c r="D60" s="69" t="s">
        <v>505</v>
      </c>
      <c r="E60" s="69" t="s">
        <v>506</v>
      </c>
      <c r="F60" s="69" t="s">
        <v>503</v>
      </c>
      <c r="G60" s="73">
        <v>6700</v>
      </c>
      <c r="H60" s="73">
        <v>0</v>
      </c>
      <c r="I60" s="73">
        <v>0</v>
      </c>
      <c r="J60" s="73">
        <v>6700</v>
      </c>
      <c r="K60" s="69" t="s">
        <v>505</v>
      </c>
      <c r="L60" s="74">
        <v>300</v>
      </c>
    </row>
    <row r="61" spans="1:12" ht="13.35" customHeight="1" x14ac:dyDescent="0.25">
      <c r="A61" s="69" t="s">
        <v>948</v>
      </c>
      <c r="B61" s="69" t="s">
        <v>539</v>
      </c>
      <c r="C61" s="69" t="s">
        <v>540</v>
      </c>
      <c r="D61" s="69" t="s">
        <v>505</v>
      </c>
      <c r="E61" s="69" t="s">
        <v>506</v>
      </c>
      <c r="F61" s="69" t="s">
        <v>539</v>
      </c>
      <c r="G61" s="73">
        <v>0</v>
      </c>
      <c r="H61" s="73">
        <v>1928.55</v>
      </c>
      <c r="I61" s="73">
        <v>0</v>
      </c>
      <c r="J61" s="73">
        <v>-1928.55</v>
      </c>
      <c r="K61" s="69" t="s">
        <v>505</v>
      </c>
      <c r="L61" s="74">
        <v>300</v>
      </c>
    </row>
    <row r="62" spans="1:12" ht="13.35" customHeight="1" x14ac:dyDescent="0.25">
      <c r="A62" s="69" t="s">
        <v>948</v>
      </c>
      <c r="B62" s="69" t="s">
        <v>587</v>
      </c>
      <c r="C62" s="69" t="s">
        <v>588</v>
      </c>
      <c r="D62" s="69" t="s">
        <v>505</v>
      </c>
      <c r="E62" s="69" t="s">
        <v>506</v>
      </c>
      <c r="F62" s="69" t="s">
        <v>587</v>
      </c>
      <c r="G62" s="73">
        <v>127000</v>
      </c>
      <c r="H62" s="73">
        <v>32972.5</v>
      </c>
      <c r="I62" s="73">
        <v>0</v>
      </c>
      <c r="J62" s="73">
        <v>94027.5</v>
      </c>
      <c r="K62" s="69" t="s">
        <v>505</v>
      </c>
      <c r="L62" s="74">
        <v>300</v>
      </c>
    </row>
    <row r="63" spans="1:12" ht="13.35" customHeight="1" x14ac:dyDescent="0.25">
      <c r="A63" s="69" t="s">
        <v>948</v>
      </c>
      <c r="B63" s="69" t="s">
        <v>589</v>
      </c>
      <c r="C63" s="69" t="s">
        <v>588</v>
      </c>
      <c r="D63" s="69" t="s">
        <v>505</v>
      </c>
      <c r="E63" s="69" t="s">
        <v>506</v>
      </c>
      <c r="F63" s="69" t="s">
        <v>589</v>
      </c>
      <c r="G63" s="73">
        <v>17000</v>
      </c>
      <c r="H63" s="73">
        <v>6793</v>
      </c>
      <c r="I63" s="73">
        <v>0</v>
      </c>
      <c r="J63" s="73">
        <v>10207</v>
      </c>
      <c r="K63" s="69" t="s">
        <v>505</v>
      </c>
      <c r="L63" s="74">
        <v>300</v>
      </c>
    </row>
    <row r="64" spans="1:12" ht="13.35" customHeight="1" x14ac:dyDescent="0.25">
      <c r="A64" s="69" t="s">
        <v>948</v>
      </c>
      <c r="B64" s="69" t="s">
        <v>1012</v>
      </c>
      <c r="C64" s="69" t="s">
        <v>588</v>
      </c>
      <c r="D64" s="69" t="s">
        <v>505</v>
      </c>
      <c r="E64" s="69" t="s">
        <v>506</v>
      </c>
      <c r="F64" s="69" t="s">
        <v>1012</v>
      </c>
      <c r="G64" s="73">
        <v>0</v>
      </c>
      <c r="H64" s="73">
        <v>687.11</v>
      </c>
      <c r="I64" s="73">
        <v>0</v>
      </c>
      <c r="J64" s="73">
        <v>-687.11</v>
      </c>
      <c r="K64" s="69" t="s">
        <v>505</v>
      </c>
      <c r="L64" s="74">
        <v>300</v>
      </c>
    </row>
    <row r="65" spans="1:12" ht="13.35" customHeight="1" x14ac:dyDescent="0.25">
      <c r="A65" s="69" t="s">
        <v>948</v>
      </c>
      <c r="B65" s="69" t="s">
        <v>1013</v>
      </c>
      <c r="C65" s="69" t="s">
        <v>588</v>
      </c>
      <c r="D65" s="69" t="s">
        <v>505</v>
      </c>
      <c r="E65" s="69" t="s">
        <v>506</v>
      </c>
      <c r="F65" s="69" t="s">
        <v>1013</v>
      </c>
      <c r="G65" s="73">
        <v>0</v>
      </c>
      <c r="H65" s="73">
        <v>205.02</v>
      </c>
      <c r="I65" s="73">
        <v>0</v>
      </c>
      <c r="J65" s="73">
        <v>-205.02</v>
      </c>
      <c r="K65" s="69" t="s">
        <v>505</v>
      </c>
      <c r="L65" s="74">
        <v>300</v>
      </c>
    </row>
    <row r="66" spans="1:12" ht="13.35" customHeight="1" x14ac:dyDescent="0.25">
      <c r="A66" s="69" t="s">
        <v>948</v>
      </c>
      <c r="B66" s="69" t="s">
        <v>800</v>
      </c>
      <c r="C66" s="69" t="s">
        <v>588</v>
      </c>
      <c r="D66" s="69" t="s">
        <v>505</v>
      </c>
      <c r="E66" s="69" t="s">
        <v>506</v>
      </c>
      <c r="F66" s="69" t="s">
        <v>800</v>
      </c>
      <c r="G66" s="73">
        <v>0</v>
      </c>
      <c r="H66" s="73">
        <v>2917.55</v>
      </c>
      <c r="I66" s="73">
        <v>0</v>
      </c>
      <c r="J66" s="73">
        <v>-2917.55</v>
      </c>
      <c r="K66" s="69" t="s">
        <v>505</v>
      </c>
      <c r="L66" s="74">
        <v>300</v>
      </c>
    </row>
    <row r="67" spans="1:12" ht="13.35" customHeight="1" x14ac:dyDescent="0.25">
      <c r="A67" s="69" t="s">
        <v>948</v>
      </c>
      <c r="B67" s="69" t="s">
        <v>590</v>
      </c>
      <c r="C67" s="69" t="s">
        <v>588</v>
      </c>
      <c r="D67" s="69" t="s">
        <v>505</v>
      </c>
      <c r="E67" s="69" t="s">
        <v>506</v>
      </c>
      <c r="F67" s="69" t="s">
        <v>590</v>
      </c>
      <c r="G67" s="73">
        <v>2000</v>
      </c>
      <c r="H67" s="73">
        <v>3755.92</v>
      </c>
      <c r="I67" s="73">
        <v>0</v>
      </c>
      <c r="J67" s="73">
        <v>-1755.92</v>
      </c>
      <c r="K67" s="69" t="s">
        <v>505</v>
      </c>
      <c r="L67" s="74">
        <v>300</v>
      </c>
    </row>
    <row r="68" spans="1:12" ht="13.35" customHeight="1" x14ac:dyDescent="0.25">
      <c r="A68" s="69" t="s">
        <v>948</v>
      </c>
      <c r="B68" s="69" t="s">
        <v>591</v>
      </c>
      <c r="C68" s="69" t="s">
        <v>588</v>
      </c>
      <c r="D68" s="69" t="s">
        <v>505</v>
      </c>
      <c r="E68" s="69" t="s">
        <v>506</v>
      </c>
      <c r="F68" s="69" t="s">
        <v>591</v>
      </c>
      <c r="G68" s="73">
        <v>5000</v>
      </c>
      <c r="H68" s="73">
        <v>2610.0500000000002</v>
      </c>
      <c r="I68" s="73">
        <v>0</v>
      </c>
      <c r="J68" s="73">
        <v>2389.9499999999998</v>
      </c>
      <c r="K68" s="69" t="s">
        <v>505</v>
      </c>
      <c r="L68" s="74">
        <v>300</v>
      </c>
    </row>
    <row r="69" spans="1:12" ht="13.35" customHeight="1" x14ac:dyDescent="0.25">
      <c r="A69" s="69" t="s">
        <v>948</v>
      </c>
      <c r="B69" s="69" t="s">
        <v>592</v>
      </c>
      <c r="C69" s="69" t="s">
        <v>588</v>
      </c>
      <c r="D69" s="69" t="s">
        <v>505</v>
      </c>
      <c r="E69" s="69" t="s">
        <v>506</v>
      </c>
      <c r="F69" s="69" t="s">
        <v>592</v>
      </c>
      <c r="G69" s="73">
        <v>2000</v>
      </c>
      <c r="H69" s="73">
        <v>2901.01</v>
      </c>
      <c r="I69" s="73">
        <v>0</v>
      </c>
      <c r="J69" s="73">
        <v>-901.01</v>
      </c>
      <c r="K69" s="69" t="s">
        <v>505</v>
      </c>
      <c r="L69" s="74">
        <v>300</v>
      </c>
    </row>
    <row r="70" spans="1:12" ht="13.35" customHeight="1" x14ac:dyDescent="0.25">
      <c r="A70" s="69" t="s">
        <v>948</v>
      </c>
      <c r="B70" s="69" t="s">
        <v>593</v>
      </c>
      <c r="C70" s="69" t="s">
        <v>588</v>
      </c>
      <c r="D70" s="69" t="s">
        <v>505</v>
      </c>
      <c r="E70" s="69" t="s">
        <v>506</v>
      </c>
      <c r="F70" s="69" t="s">
        <v>593</v>
      </c>
      <c r="G70" s="73">
        <v>0</v>
      </c>
      <c r="H70" s="73">
        <v>1928.55</v>
      </c>
      <c r="I70" s="73">
        <v>0</v>
      </c>
      <c r="J70" s="73">
        <v>-1928.55</v>
      </c>
      <c r="K70" s="69" t="s">
        <v>505</v>
      </c>
      <c r="L70" s="74">
        <v>300</v>
      </c>
    </row>
    <row r="71" spans="1:12" ht="13.35" customHeight="1" x14ac:dyDescent="0.25">
      <c r="A71" s="69" t="s">
        <v>948</v>
      </c>
      <c r="B71" s="69" t="s">
        <v>594</v>
      </c>
      <c r="C71" s="69" t="s">
        <v>588</v>
      </c>
      <c r="D71" s="69" t="s">
        <v>505</v>
      </c>
      <c r="E71" s="69" t="s">
        <v>506</v>
      </c>
      <c r="F71" s="69" t="s">
        <v>594</v>
      </c>
      <c r="G71" s="73">
        <v>5000</v>
      </c>
      <c r="H71" s="73">
        <v>3918.44</v>
      </c>
      <c r="I71" s="73">
        <v>0</v>
      </c>
      <c r="J71" s="73">
        <v>1081.56</v>
      </c>
      <c r="K71" s="69" t="s">
        <v>505</v>
      </c>
      <c r="L71" s="74">
        <v>300</v>
      </c>
    </row>
    <row r="72" spans="1:12" ht="13.35" customHeight="1" x14ac:dyDescent="0.25">
      <c r="A72" s="69" t="s">
        <v>948</v>
      </c>
      <c r="B72" s="69" t="s">
        <v>801</v>
      </c>
      <c r="C72" s="69" t="s">
        <v>588</v>
      </c>
      <c r="D72" s="69" t="s">
        <v>505</v>
      </c>
      <c r="E72" s="69" t="s">
        <v>506</v>
      </c>
      <c r="F72" s="69" t="s">
        <v>801</v>
      </c>
      <c r="G72" s="73">
        <v>0</v>
      </c>
      <c r="H72" s="73">
        <v>2917.55</v>
      </c>
      <c r="I72" s="73">
        <v>0</v>
      </c>
      <c r="J72" s="73">
        <v>-2917.55</v>
      </c>
      <c r="K72" s="69" t="s">
        <v>505</v>
      </c>
      <c r="L72" s="74">
        <v>300</v>
      </c>
    </row>
    <row r="73" spans="1:12" ht="13.35" customHeight="1" x14ac:dyDescent="0.25">
      <c r="A73" s="69" t="s">
        <v>948</v>
      </c>
      <c r="B73" s="69" t="s">
        <v>595</v>
      </c>
      <c r="C73" s="69" t="s">
        <v>588</v>
      </c>
      <c r="D73" s="69" t="s">
        <v>505</v>
      </c>
      <c r="E73" s="69" t="s">
        <v>506</v>
      </c>
      <c r="F73" s="69" t="s">
        <v>595</v>
      </c>
      <c r="G73" s="73">
        <v>3000</v>
      </c>
      <c r="H73" s="73">
        <v>0</v>
      </c>
      <c r="I73" s="73">
        <v>0</v>
      </c>
      <c r="J73" s="73">
        <v>3000</v>
      </c>
      <c r="K73" s="69" t="s">
        <v>505</v>
      </c>
      <c r="L73" s="74">
        <v>300</v>
      </c>
    </row>
    <row r="74" spans="1:12" ht="13.35" customHeight="1" x14ac:dyDescent="0.25">
      <c r="A74" s="69" t="s">
        <v>948</v>
      </c>
      <c r="B74" s="69" t="s">
        <v>343</v>
      </c>
      <c r="C74" s="69" t="s">
        <v>344</v>
      </c>
      <c r="D74" s="69" t="s">
        <v>345</v>
      </c>
      <c r="E74" s="69" t="s">
        <v>346</v>
      </c>
      <c r="F74" s="69" t="s">
        <v>343</v>
      </c>
      <c r="G74" s="73">
        <v>5808</v>
      </c>
      <c r="H74" s="73">
        <v>5057.3999999999996</v>
      </c>
      <c r="I74" s="73">
        <v>0</v>
      </c>
      <c r="J74" s="73">
        <v>750.6</v>
      </c>
      <c r="K74" s="69" t="s">
        <v>345</v>
      </c>
      <c r="L74" s="74">
        <v>300</v>
      </c>
    </row>
    <row r="75" spans="1:12" ht="13.35" customHeight="1" x14ac:dyDescent="0.25">
      <c r="A75" s="69" t="s">
        <v>948</v>
      </c>
      <c r="B75" s="69" t="s">
        <v>349</v>
      </c>
      <c r="C75" s="69" t="s">
        <v>350</v>
      </c>
      <c r="D75" s="69" t="s">
        <v>345</v>
      </c>
      <c r="E75" s="69" t="s">
        <v>346</v>
      </c>
      <c r="F75" s="69" t="s">
        <v>349</v>
      </c>
      <c r="G75" s="73">
        <v>2000</v>
      </c>
      <c r="H75" s="73">
        <v>0</v>
      </c>
      <c r="I75" s="73">
        <v>0</v>
      </c>
      <c r="J75" s="73">
        <v>2000</v>
      </c>
      <c r="K75" s="69" t="s">
        <v>345</v>
      </c>
      <c r="L75" s="74">
        <v>300</v>
      </c>
    </row>
    <row r="76" spans="1:12" ht="13.35" customHeight="1" x14ac:dyDescent="0.25">
      <c r="A76" s="69" t="s">
        <v>948</v>
      </c>
      <c r="B76" s="69" t="s">
        <v>351</v>
      </c>
      <c r="C76" s="69" t="s">
        <v>352</v>
      </c>
      <c r="D76" s="69" t="s">
        <v>345</v>
      </c>
      <c r="E76" s="69" t="s">
        <v>346</v>
      </c>
      <c r="F76" s="69" t="s">
        <v>351</v>
      </c>
      <c r="G76" s="73">
        <v>9870</v>
      </c>
      <c r="H76" s="73">
        <v>1564</v>
      </c>
      <c r="I76" s="73">
        <v>0</v>
      </c>
      <c r="J76" s="73">
        <v>8306</v>
      </c>
      <c r="K76" s="69" t="s">
        <v>345</v>
      </c>
      <c r="L76" s="74">
        <v>300</v>
      </c>
    </row>
    <row r="77" spans="1:12" ht="13.35" customHeight="1" x14ac:dyDescent="0.25">
      <c r="A77" s="69" t="s">
        <v>948</v>
      </c>
      <c r="B77" s="69" t="s">
        <v>1003</v>
      </c>
      <c r="C77" s="69" t="s">
        <v>1004</v>
      </c>
      <c r="D77" s="69" t="s">
        <v>345</v>
      </c>
      <c r="E77" s="69" t="s">
        <v>346</v>
      </c>
      <c r="F77" s="69" t="s">
        <v>1003</v>
      </c>
      <c r="G77" s="73">
        <v>5000</v>
      </c>
      <c r="H77" s="73">
        <v>0</v>
      </c>
      <c r="I77" s="73">
        <v>0</v>
      </c>
      <c r="J77" s="73">
        <v>5000</v>
      </c>
      <c r="K77" s="69" t="s">
        <v>345</v>
      </c>
      <c r="L77" s="74">
        <v>300</v>
      </c>
    </row>
    <row r="78" spans="1:12" ht="13.35" customHeight="1" x14ac:dyDescent="0.25">
      <c r="A78" s="69" t="s">
        <v>948</v>
      </c>
      <c r="B78" s="69" t="s">
        <v>355</v>
      </c>
      <c r="C78" s="69" t="s">
        <v>356</v>
      </c>
      <c r="D78" s="69" t="s">
        <v>345</v>
      </c>
      <c r="E78" s="69" t="s">
        <v>346</v>
      </c>
      <c r="F78" s="69" t="s">
        <v>355</v>
      </c>
      <c r="G78" s="73">
        <v>5161.6000000000004</v>
      </c>
      <c r="H78" s="73">
        <v>2331.54</v>
      </c>
      <c r="I78" s="73">
        <v>0</v>
      </c>
      <c r="J78" s="73">
        <v>2830.06</v>
      </c>
      <c r="K78" s="69" t="s">
        <v>345</v>
      </c>
      <c r="L78" s="74">
        <v>300</v>
      </c>
    </row>
    <row r="79" spans="1:12" ht="13.35" customHeight="1" x14ac:dyDescent="0.25">
      <c r="A79" s="69" t="s">
        <v>948</v>
      </c>
      <c r="B79" s="69" t="s">
        <v>357</v>
      </c>
      <c r="C79" s="69" t="s">
        <v>358</v>
      </c>
      <c r="D79" s="69" t="s">
        <v>345</v>
      </c>
      <c r="E79" s="69" t="s">
        <v>346</v>
      </c>
      <c r="F79" s="69" t="s">
        <v>357</v>
      </c>
      <c r="G79" s="73">
        <v>5000</v>
      </c>
      <c r="H79" s="73">
        <v>1808.76</v>
      </c>
      <c r="I79" s="73">
        <v>0</v>
      </c>
      <c r="J79" s="73">
        <v>3191.24</v>
      </c>
      <c r="K79" s="69" t="s">
        <v>345</v>
      </c>
      <c r="L79" s="74">
        <v>300</v>
      </c>
    </row>
    <row r="80" spans="1:12" ht="13.35" customHeight="1" x14ac:dyDescent="0.25">
      <c r="A80" s="69" t="s">
        <v>948</v>
      </c>
      <c r="B80" s="69" t="s">
        <v>359</v>
      </c>
      <c r="C80" s="69" t="s">
        <v>898</v>
      </c>
      <c r="D80" s="69" t="s">
        <v>345</v>
      </c>
      <c r="E80" s="69" t="s">
        <v>346</v>
      </c>
      <c r="F80" s="69" t="s">
        <v>359</v>
      </c>
      <c r="G80" s="73">
        <v>20000</v>
      </c>
      <c r="H80" s="73">
        <v>1648</v>
      </c>
      <c r="I80" s="73">
        <v>0</v>
      </c>
      <c r="J80" s="73">
        <v>18352</v>
      </c>
      <c r="K80" s="69" t="s">
        <v>345</v>
      </c>
      <c r="L80" s="74">
        <v>300</v>
      </c>
    </row>
    <row r="81" spans="1:12" ht="13.35" customHeight="1" x14ac:dyDescent="0.25">
      <c r="A81" s="69" t="s">
        <v>948</v>
      </c>
      <c r="B81" s="69" t="s">
        <v>361</v>
      </c>
      <c r="C81" s="69" t="s">
        <v>897</v>
      </c>
      <c r="D81" s="69" t="s">
        <v>345</v>
      </c>
      <c r="E81" s="69" t="s">
        <v>346</v>
      </c>
      <c r="F81" s="69" t="s">
        <v>361</v>
      </c>
      <c r="G81" s="73">
        <v>15000</v>
      </c>
      <c r="H81" s="73">
        <v>4340</v>
      </c>
      <c r="I81" s="73">
        <v>1500</v>
      </c>
      <c r="J81" s="73">
        <v>9160</v>
      </c>
      <c r="K81" s="69" t="s">
        <v>345</v>
      </c>
      <c r="L81" s="74">
        <v>300</v>
      </c>
    </row>
    <row r="82" spans="1:12" ht="13.35" customHeight="1" x14ac:dyDescent="0.25">
      <c r="A82" s="69" t="s">
        <v>948</v>
      </c>
      <c r="B82" s="69" t="s">
        <v>368</v>
      </c>
      <c r="C82" s="69" t="s">
        <v>369</v>
      </c>
      <c r="D82" s="69" t="s">
        <v>345</v>
      </c>
      <c r="E82" s="69" t="s">
        <v>346</v>
      </c>
      <c r="F82" s="69" t="s">
        <v>368</v>
      </c>
      <c r="G82" s="73">
        <v>3934.8</v>
      </c>
      <c r="H82" s="73">
        <v>2917.24</v>
      </c>
      <c r="I82" s="73">
        <v>0</v>
      </c>
      <c r="J82" s="73">
        <v>1017.56</v>
      </c>
      <c r="K82" s="69" t="s">
        <v>345</v>
      </c>
      <c r="L82" s="74">
        <v>300</v>
      </c>
    </row>
    <row r="83" spans="1:12" ht="13.35" customHeight="1" x14ac:dyDescent="0.25">
      <c r="A83" s="69" t="s">
        <v>948</v>
      </c>
      <c r="B83" s="69" t="s">
        <v>1022</v>
      </c>
      <c r="C83" s="69" t="s">
        <v>1023</v>
      </c>
      <c r="D83" s="69" t="s">
        <v>345</v>
      </c>
      <c r="E83" s="69" t="s">
        <v>346</v>
      </c>
      <c r="F83" s="69" t="s">
        <v>1022</v>
      </c>
      <c r="G83" s="73">
        <v>0</v>
      </c>
      <c r="H83" s="73">
        <v>33632.85</v>
      </c>
      <c r="I83" s="73">
        <v>0</v>
      </c>
      <c r="J83" s="73">
        <v>-33632.85</v>
      </c>
      <c r="K83" s="69" t="s">
        <v>345</v>
      </c>
      <c r="L83" s="74">
        <v>300</v>
      </c>
    </row>
    <row r="84" spans="1:12" ht="13.35" customHeight="1" x14ac:dyDescent="0.25">
      <c r="A84" s="69" t="s">
        <v>948</v>
      </c>
      <c r="B84" s="69" t="s">
        <v>374</v>
      </c>
      <c r="C84" s="69" t="s">
        <v>375</v>
      </c>
      <c r="D84" s="69" t="s">
        <v>345</v>
      </c>
      <c r="E84" s="69" t="s">
        <v>346</v>
      </c>
      <c r="F84" s="69" t="s">
        <v>374</v>
      </c>
      <c r="G84" s="73">
        <v>300</v>
      </c>
      <c r="H84" s="73">
        <v>0</v>
      </c>
      <c r="I84" s="73">
        <v>0</v>
      </c>
      <c r="J84" s="73">
        <v>300</v>
      </c>
      <c r="K84" s="69" t="s">
        <v>345</v>
      </c>
      <c r="L84" s="74">
        <v>300</v>
      </c>
    </row>
    <row r="85" spans="1:12" ht="13.35" customHeight="1" x14ac:dyDescent="0.25">
      <c r="A85" s="69" t="s">
        <v>948</v>
      </c>
      <c r="B85" s="69" t="s">
        <v>464</v>
      </c>
      <c r="C85" s="69" t="s">
        <v>465</v>
      </c>
      <c r="D85" s="69" t="s">
        <v>345</v>
      </c>
      <c r="E85" s="69" t="s">
        <v>346</v>
      </c>
      <c r="F85" s="69" t="s">
        <v>464</v>
      </c>
      <c r="G85" s="73">
        <v>2000</v>
      </c>
      <c r="H85" s="73">
        <v>0</v>
      </c>
      <c r="I85" s="73">
        <v>0</v>
      </c>
      <c r="J85" s="73">
        <v>2000</v>
      </c>
      <c r="K85" s="69" t="s">
        <v>345</v>
      </c>
      <c r="L85" s="74">
        <v>300</v>
      </c>
    </row>
    <row r="86" spans="1:12" ht="13.35" customHeight="1" x14ac:dyDescent="0.25">
      <c r="A86" s="69" t="s">
        <v>948</v>
      </c>
      <c r="B86" s="69" t="s">
        <v>641</v>
      </c>
      <c r="C86" s="69" t="s">
        <v>642</v>
      </c>
      <c r="D86" s="69" t="s">
        <v>345</v>
      </c>
      <c r="E86" s="69" t="s">
        <v>346</v>
      </c>
      <c r="F86" s="69" t="s">
        <v>641</v>
      </c>
      <c r="G86" s="73">
        <v>3121.2</v>
      </c>
      <c r="H86" s="73">
        <v>0</v>
      </c>
      <c r="I86" s="73">
        <v>0</v>
      </c>
      <c r="J86" s="73">
        <v>3121.2</v>
      </c>
      <c r="K86" s="69" t="s">
        <v>345</v>
      </c>
      <c r="L86" s="74">
        <v>300</v>
      </c>
    </row>
    <row r="87" spans="1:12" ht="13.35" customHeight="1" x14ac:dyDescent="0.25">
      <c r="A87" s="69" t="s">
        <v>948</v>
      </c>
      <c r="B87" s="69" t="s">
        <v>645</v>
      </c>
      <c r="C87" s="69" t="s">
        <v>646</v>
      </c>
      <c r="D87" s="69" t="s">
        <v>345</v>
      </c>
      <c r="E87" s="69" t="s">
        <v>346</v>
      </c>
      <c r="F87" s="69" t="s">
        <v>645</v>
      </c>
      <c r="G87" s="73">
        <v>0</v>
      </c>
      <c r="H87" s="73">
        <v>2500</v>
      </c>
      <c r="I87" s="73">
        <v>2700</v>
      </c>
      <c r="J87" s="73">
        <v>-5200</v>
      </c>
      <c r="K87" s="69" t="s">
        <v>345</v>
      </c>
      <c r="L87" s="74">
        <v>300</v>
      </c>
    </row>
    <row r="88" spans="1:12" ht="13.35" customHeight="1" x14ac:dyDescent="0.25">
      <c r="A88" s="69" t="s">
        <v>948</v>
      </c>
      <c r="B88" s="69" t="s">
        <v>649</v>
      </c>
      <c r="C88" s="69" t="s">
        <v>650</v>
      </c>
      <c r="D88" s="69" t="s">
        <v>345</v>
      </c>
      <c r="E88" s="69" t="s">
        <v>346</v>
      </c>
      <c r="F88" s="69" t="s">
        <v>649</v>
      </c>
      <c r="G88" s="73">
        <v>8833.2000000000007</v>
      </c>
      <c r="H88" s="73">
        <v>0</v>
      </c>
      <c r="I88" s="73">
        <v>0</v>
      </c>
      <c r="J88" s="73">
        <v>8833.2000000000007</v>
      </c>
      <c r="K88" s="69" t="s">
        <v>345</v>
      </c>
      <c r="L88" s="74">
        <v>300</v>
      </c>
    </row>
    <row r="89" spans="1:12" ht="13.35" customHeight="1" x14ac:dyDescent="0.25">
      <c r="A89" s="69" t="s">
        <v>948</v>
      </c>
      <c r="B89" s="69" t="s">
        <v>822</v>
      </c>
      <c r="C89" s="69" t="s">
        <v>823</v>
      </c>
      <c r="D89" s="69" t="s">
        <v>345</v>
      </c>
      <c r="E89" s="69" t="s">
        <v>346</v>
      </c>
      <c r="F89" s="69" t="s">
        <v>822</v>
      </c>
      <c r="G89" s="73">
        <v>0</v>
      </c>
      <c r="H89" s="73">
        <v>-403</v>
      </c>
      <c r="I89" s="73">
        <v>0</v>
      </c>
      <c r="J89" s="73">
        <v>403</v>
      </c>
      <c r="K89" s="69" t="s">
        <v>345</v>
      </c>
      <c r="L89" s="74">
        <v>300</v>
      </c>
    </row>
    <row r="90" spans="1:12" ht="13.35" customHeight="1" x14ac:dyDescent="0.25">
      <c r="A90" s="69" t="s">
        <v>948</v>
      </c>
      <c r="B90" s="69" t="s">
        <v>1016</v>
      </c>
      <c r="C90" s="69" t="s">
        <v>1017</v>
      </c>
      <c r="D90" s="69" t="s">
        <v>345</v>
      </c>
      <c r="E90" s="69" t="s">
        <v>346</v>
      </c>
      <c r="F90" s="69" t="s">
        <v>1016</v>
      </c>
      <c r="G90" s="73">
        <v>0</v>
      </c>
      <c r="H90" s="73">
        <v>1089.71</v>
      </c>
      <c r="I90" s="73">
        <v>0</v>
      </c>
      <c r="J90" s="73">
        <v>-1089.71</v>
      </c>
      <c r="K90" s="69" t="s">
        <v>345</v>
      </c>
      <c r="L90" s="74">
        <v>300</v>
      </c>
    </row>
    <row r="91" spans="1:12" ht="13.35" customHeight="1" x14ac:dyDescent="0.25">
      <c r="A91" s="69" t="s">
        <v>948</v>
      </c>
      <c r="B91" s="69" t="s">
        <v>651</v>
      </c>
      <c r="C91" s="69" t="s">
        <v>652</v>
      </c>
      <c r="D91" s="69" t="s">
        <v>345</v>
      </c>
      <c r="E91" s="69" t="s">
        <v>346</v>
      </c>
      <c r="F91" s="69" t="s">
        <v>651</v>
      </c>
      <c r="G91" s="73">
        <v>1800</v>
      </c>
      <c r="H91" s="73">
        <v>0</v>
      </c>
      <c r="I91" s="73">
        <v>0</v>
      </c>
      <c r="J91" s="73">
        <v>1800</v>
      </c>
      <c r="K91" s="69" t="s">
        <v>345</v>
      </c>
      <c r="L91" s="74">
        <v>300</v>
      </c>
    </row>
    <row r="92" spans="1:12" ht="13.35" customHeight="1" x14ac:dyDescent="0.25">
      <c r="A92" s="69" t="s">
        <v>948</v>
      </c>
      <c r="B92" s="69" t="s">
        <v>653</v>
      </c>
      <c r="C92" s="69" t="s">
        <v>654</v>
      </c>
      <c r="D92" s="69" t="s">
        <v>345</v>
      </c>
      <c r="E92" s="69" t="s">
        <v>346</v>
      </c>
      <c r="F92" s="69" t="s">
        <v>653</v>
      </c>
      <c r="G92" s="73">
        <v>1040.4000000000001</v>
      </c>
      <c r="H92" s="73">
        <v>0</v>
      </c>
      <c r="I92" s="73">
        <v>0</v>
      </c>
      <c r="J92" s="73">
        <v>1040.4000000000001</v>
      </c>
      <c r="K92" s="69" t="s">
        <v>345</v>
      </c>
      <c r="L92" s="74">
        <v>300</v>
      </c>
    </row>
    <row r="93" spans="1:12" ht="13.35" customHeight="1" x14ac:dyDescent="0.25">
      <c r="A93" s="69" t="s">
        <v>948</v>
      </c>
      <c r="B93" s="69" t="s">
        <v>657</v>
      </c>
      <c r="C93" s="69" t="s">
        <v>658</v>
      </c>
      <c r="D93" s="69" t="s">
        <v>345</v>
      </c>
      <c r="E93" s="69" t="s">
        <v>346</v>
      </c>
      <c r="F93" s="69" t="s">
        <v>657</v>
      </c>
      <c r="G93" s="73">
        <v>500</v>
      </c>
      <c r="H93" s="73">
        <v>0</v>
      </c>
      <c r="I93" s="73">
        <v>0</v>
      </c>
      <c r="J93" s="73">
        <v>500</v>
      </c>
      <c r="K93" s="69" t="s">
        <v>345</v>
      </c>
      <c r="L93" s="74">
        <v>300</v>
      </c>
    </row>
    <row r="94" spans="1:12" ht="13.35" customHeight="1" x14ac:dyDescent="0.25">
      <c r="A94" s="69" t="s">
        <v>948</v>
      </c>
      <c r="B94" s="69" t="s">
        <v>661</v>
      </c>
      <c r="C94" s="69" t="s">
        <v>662</v>
      </c>
      <c r="D94" s="69" t="s">
        <v>345</v>
      </c>
      <c r="E94" s="69" t="s">
        <v>346</v>
      </c>
      <c r="F94" s="69" t="s">
        <v>661</v>
      </c>
      <c r="G94" s="73">
        <v>3465.57</v>
      </c>
      <c r="H94" s="73">
        <v>-806</v>
      </c>
      <c r="I94" s="73">
        <v>0</v>
      </c>
      <c r="J94" s="73">
        <v>4271.57</v>
      </c>
      <c r="K94" s="69" t="s">
        <v>345</v>
      </c>
      <c r="L94" s="74">
        <v>300</v>
      </c>
    </row>
    <row r="95" spans="1:12" ht="13.35" customHeight="1" x14ac:dyDescent="0.25">
      <c r="A95" s="69" t="s">
        <v>948</v>
      </c>
      <c r="B95" s="69" t="s">
        <v>663</v>
      </c>
      <c r="C95" s="69" t="s">
        <v>664</v>
      </c>
      <c r="D95" s="69" t="s">
        <v>345</v>
      </c>
      <c r="E95" s="69" t="s">
        <v>346</v>
      </c>
      <c r="F95" s="69" t="s">
        <v>663</v>
      </c>
      <c r="G95" s="73">
        <v>0</v>
      </c>
      <c r="H95" s="73">
        <v>268.8</v>
      </c>
      <c r="I95" s="73">
        <v>0</v>
      </c>
      <c r="J95" s="73">
        <v>-268.8</v>
      </c>
      <c r="K95" s="69" t="s">
        <v>345</v>
      </c>
      <c r="L95" s="74">
        <v>300</v>
      </c>
    </row>
    <row r="96" spans="1:12" ht="13.35" customHeight="1" x14ac:dyDescent="0.25">
      <c r="A96" s="69" t="s">
        <v>948</v>
      </c>
      <c r="B96" s="69" t="s">
        <v>665</v>
      </c>
      <c r="C96" s="69" t="s">
        <v>666</v>
      </c>
      <c r="D96" s="69" t="s">
        <v>345</v>
      </c>
      <c r="E96" s="69" t="s">
        <v>346</v>
      </c>
      <c r="F96" s="69" t="s">
        <v>665</v>
      </c>
      <c r="G96" s="73">
        <v>69767.61</v>
      </c>
      <c r="H96" s="73">
        <v>1500</v>
      </c>
      <c r="I96" s="73">
        <v>0</v>
      </c>
      <c r="J96" s="73">
        <v>68267.61</v>
      </c>
      <c r="K96" s="69" t="s">
        <v>345</v>
      </c>
      <c r="L96" s="74">
        <v>300</v>
      </c>
    </row>
    <row r="97" spans="1:12" ht="13.35" customHeight="1" x14ac:dyDescent="0.25">
      <c r="A97" s="69" t="s">
        <v>948</v>
      </c>
      <c r="B97" s="69" t="s">
        <v>667</v>
      </c>
      <c r="C97" s="69" t="s">
        <v>668</v>
      </c>
      <c r="D97" s="69" t="s">
        <v>345</v>
      </c>
      <c r="E97" s="69" t="s">
        <v>346</v>
      </c>
      <c r="F97" s="69" t="s">
        <v>667</v>
      </c>
      <c r="G97" s="73">
        <v>1500</v>
      </c>
      <c r="H97" s="73">
        <v>384</v>
      </c>
      <c r="I97" s="73">
        <v>0</v>
      </c>
      <c r="J97" s="73">
        <v>1116</v>
      </c>
      <c r="K97" s="69" t="s">
        <v>345</v>
      </c>
      <c r="L97" s="74">
        <v>300</v>
      </c>
    </row>
    <row r="98" spans="1:12" ht="13.35" customHeight="1" x14ac:dyDescent="0.25">
      <c r="A98" s="69" t="s">
        <v>948</v>
      </c>
      <c r="B98" s="69" t="s">
        <v>826</v>
      </c>
      <c r="C98" s="69" t="s">
        <v>827</v>
      </c>
      <c r="D98" s="69" t="s">
        <v>345</v>
      </c>
      <c r="E98" s="69" t="s">
        <v>346</v>
      </c>
      <c r="F98" s="69" t="s">
        <v>826</v>
      </c>
      <c r="G98" s="73">
        <v>0</v>
      </c>
      <c r="H98" s="73">
        <v>384</v>
      </c>
      <c r="I98" s="73">
        <v>0</v>
      </c>
      <c r="J98" s="73">
        <v>-384</v>
      </c>
      <c r="K98" s="69" t="s">
        <v>345</v>
      </c>
      <c r="L98" s="74">
        <v>300</v>
      </c>
    </row>
    <row r="99" spans="1:12" ht="13.35" customHeight="1" x14ac:dyDescent="0.25">
      <c r="A99" s="69" t="s">
        <v>948</v>
      </c>
      <c r="B99" s="69" t="s">
        <v>828</v>
      </c>
      <c r="C99" s="69" t="s">
        <v>829</v>
      </c>
      <c r="D99" s="69" t="s">
        <v>345</v>
      </c>
      <c r="E99" s="69" t="s">
        <v>346</v>
      </c>
      <c r="F99" s="69" t="s">
        <v>828</v>
      </c>
      <c r="G99" s="73">
        <v>0</v>
      </c>
      <c r="H99" s="73">
        <v>343.13</v>
      </c>
      <c r="I99" s="73">
        <v>0</v>
      </c>
      <c r="J99" s="73">
        <v>-343.13</v>
      </c>
      <c r="K99" s="69" t="s">
        <v>345</v>
      </c>
      <c r="L99" s="74">
        <v>300</v>
      </c>
    </row>
    <row r="100" spans="1:12" ht="13.35" customHeight="1" x14ac:dyDescent="0.25">
      <c r="A100" s="69" t="s">
        <v>948</v>
      </c>
      <c r="B100" s="69" t="s">
        <v>830</v>
      </c>
      <c r="C100" s="69" t="s">
        <v>831</v>
      </c>
      <c r="D100" s="69" t="s">
        <v>345</v>
      </c>
      <c r="E100" s="69" t="s">
        <v>346</v>
      </c>
      <c r="F100" s="69" t="s">
        <v>830</v>
      </c>
      <c r="G100" s="73">
        <v>0</v>
      </c>
      <c r="H100" s="73">
        <v>80</v>
      </c>
      <c r="I100" s="73">
        <v>0</v>
      </c>
      <c r="J100" s="73">
        <v>-80</v>
      </c>
      <c r="K100" s="69" t="s">
        <v>345</v>
      </c>
      <c r="L100" s="74">
        <v>300</v>
      </c>
    </row>
    <row r="101" spans="1:12" ht="13.35" customHeight="1" x14ac:dyDescent="0.25">
      <c r="A101" s="69" t="s">
        <v>948</v>
      </c>
      <c r="B101" s="69" t="s">
        <v>889</v>
      </c>
      <c r="C101" s="69" t="s">
        <v>890</v>
      </c>
      <c r="D101" s="69" t="s">
        <v>345</v>
      </c>
      <c r="E101" s="69" t="s">
        <v>346</v>
      </c>
      <c r="F101" s="69" t="s">
        <v>889</v>
      </c>
      <c r="G101" s="73">
        <v>0</v>
      </c>
      <c r="H101" s="73">
        <v>712.06</v>
      </c>
      <c r="I101" s="73">
        <v>0</v>
      </c>
      <c r="J101" s="73">
        <v>-712.06</v>
      </c>
      <c r="K101" s="69" t="s">
        <v>345</v>
      </c>
      <c r="L101" s="74">
        <v>300</v>
      </c>
    </row>
    <row r="102" spans="1:12" ht="13.35" customHeight="1" x14ac:dyDescent="0.25">
      <c r="A102" s="69" t="s">
        <v>948</v>
      </c>
      <c r="B102" s="69" t="s">
        <v>1036</v>
      </c>
      <c r="C102" s="69" t="s">
        <v>1037</v>
      </c>
      <c r="D102" s="69" t="s">
        <v>345</v>
      </c>
      <c r="E102" s="69" t="s">
        <v>346</v>
      </c>
      <c r="F102" s="69" t="s">
        <v>1036</v>
      </c>
      <c r="G102" s="73">
        <v>0</v>
      </c>
      <c r="H102" s="73">
        <v>192</v>
      </c>
      <c r="I102" s="73">
        <v>0</v>
      </c>
      <c r="J102" s="73">
        <v>-192</v>
      </c>
      <c r="K102" s="69" t="s">
        <v>345</v>
      </c>
      <c r="L102" s="74">
        <v>300</v>
      </c>
    </row>
    <row r="103" spans="1:12" ht="13.35" customHeight="1" x14ac:dyDescent="0.25">
      <c r="A103" s="69" t="s">
        <v>948</v>
      </c>
      <c r="B103" s="69" t="s">
        <v>918</v>
      </c>
      <c r="C103" s="69" t="s">
        <v>919</v>
      </c>
      <c r="D103" s="69" t="s">
        <v>345</v>
      </c>
      <c r="E103" s="69" t="s">
        <v>346</v>
      </c>
      <c r="F103" s="69" t="s">
        <v>918</v>
      </c>
      <c r="G103" s="73">
        <v>0</v>
      </c>
      <c r="H103" s="73">
        <v>403.9</v>
      </c>
      <c r="I103" s="73">
        <v>0</v>
      </c>
      <c r="J103" s="73">
        <v>-403.9</v>
      </c>
      <c r="K103" s="69" t="s">
        <v>345</v>
      </c>
      <c r="L103" s="74">
        <v>300</v>
      </c>
    </row>
    <row r="104" spans="1:12" ht="13.35" customHeight="1" x14ac:dyDescent="0.25">
      <c r="A104" s="69" t="s">
        <v>948</v>
      </c>
      <c r="B104" s="69" t="s">
        <v>832</v>
      </c>
      <c r="C104" s="69" t="s">
        <v>833</v>
      </c>
      <c r="D104" s="69" t="s">
        <v>345</v>
      </c>
      <c r="E104" s="69" t="s">
        <v>346</v>
      </c>
      <c r="F104" s="69" t="s">
        <v>832</v>
      </c>
      <c r="G104" s="73">
        <v>0</v>
      </c>
      <c r="H104" s="73">
        <v>192</v>
      </c>
      <c r="I104" s="73">
        <v>0</v>
      </c>
      <c r="J104" s="73">
        <v>-192</v>
      </c>
      <c r="K104" s="69" t="s">
        <v>345</v>
      </c>
      <c r="L104" s="74">
        <v>300</v>
      </c>
    </row>
    <row r="105" spans="1:12" ht="13.35" customHeight="1" x14ac:dyDescent="0.25">
      <c r="A105" s="69" t="s">
        <v>948</v>
      </c>
      <c r="B105" s="69" t="s">
        <v>290</v>
      </c>
      <c r="C105" s="69" t="s">
        <v>291</v>
      </c>
      <c r="D105" s="69" t="s">
        <v>292</v>
      </c>
      <c r="E105" s="69" t="s">
        <v>293</v>
      </c>
      <c r="F105" s="69" t="s">
        <v>290</v>
      </c>
      <c r="G105" s="73">
        <v>7942.4</v>
      </c>
      <c r="H105" s="73">
        <v>0</v>
      </c>
      <c r="I105" s="73">
        <v>0</v>
      </c>
      <c r="J105" s="73">
        <v>7942.4</v>
      </c>
      <c r="K105" s="69" t="s">
        <v>292</v>
      </c>
      <c r="L105" s="74">
        <v>300</v>
      </c>
    </row>
    <row r="106" spans="1:12" ht="13.35" customHeight="1" x14ac:dyDescent="0.25">
      <c r="A106" s="69" t="s">
        <v>948</v>
      </c>
      <c r="B106" s="69" t="s">
        <v>483</v>
      </c>
      <c r="C106" s="69" t="s">
        <v>484</v>
      </c>
      <c r="D106" s="69" t="s">
        <v>485</v>
      </c>
      <c r="E106" s="69" t="s">
        <v>486</v>
      </c>
      <c r="F106" s="69" t="s">
        <v>483</v>
      </c>
      <c r="G106" s="73">
        <v>600</v>
      </c>
      <c r="H106" s="73">
        <v>0</v>
      </c>
      <c r="I106" s="73">
        <v>0</v>
      </c>
      <c r="J106" s="73">
        <v>600</v>
      </c>
      <c r="K106" s="69" t="s">
        <v>485</v>
      </c>
      <c r="L106" s="74">
        <v>400</v>
      </c>
    </row>
    <row r="107" spans="1:12" ht="13.35" customHeight="1" x14ac:dyDescent="0.25">
      <c r="A107" s="69" t="s">
        <v>948</v>
      </c>
      <c r="B107" s="69" t="s">
        <v>503</v>
      </c>
      <c r="C107" s="69" t="s">
        <v>504</v>
      </c>
      <c r="D107" s="69" t="s">
        <v>485</v>
      </c>
      <c r="E107" s="69" t="s">
        <v>486</v>
      </c>
      <c r="F107" s="69" t="s">
        <v>503</v>
      </c>
      <c r="G107" s="73">
        <v>4000</v>
      </c>
      <c r="H107" s="73">
        <v>2913.4</v>
      </c>
      <c r="I107" s="73">
        <v>0</v>
      </c>
      <c r="J107" s="73">
        <v>1086.5999999999999</v>
      </c>
      <c r="K107" s="69" t="s">
        <v>485</v>
      </c>
      <c r="L107" s="74">
        <v>400</v>
      </c>
    </row>
    <row r="108" spans="1:12" ht="13.35" customHeight="1" x14ac:dyDescent="0.25">
      <c r="A108" s="69" t="s">
        <v>948</v>
      </c>
      <c r="B108" s="69" t="s">
        <v>508</v>
      </c>
      <c r="C108" s="69" t="s">
        <v>509</v>
      </c>
      <c r="D108" s="69" t="s">
        <v>485</v>
      </c>
      <c r="E108" s="69" t="s">
        <v>486</v>
      </c>
      <c r="F108" s="69" t="s">
        <v>508</v>
      </c>
      <c r="G108" s="73">
        <v>4200</v>
      </c>
      <c r="H108" s="73">
        <v>1254.17</v>
      </c>
      <c r="I108" s="73">
        <v>0</v>
      </c>
      <c r="J108" s="73">
        <v>2945.83</v>
      </c>
      <c r="K108" s="69" t="s">
        <v>485</v>
      </c>
      <c r="L108" s="74">
        <v>400</v>
      </c>
    </row>
    <row r="109" spans="1:12" ht="13.35" customHeight="1" x14ac:dyDescent="0.25">
      <c r="A109" s="69" t="s">
        <v>948</v>
      </c>
      <c r="B109" s="69" t="s">
        <v>514</v>
      </c>
      <c r="C109" s="69" t="s">
        <v>515</v>
      </c>
      <c r="D109" s="69" t="s">
        <v>485</v>
      </c>
      <c r="E109" s="69" t="s">
        <v>486</v>
      </c>
      <c r="F109" s="69" t="s">
        <v>514</v>
      </c>
      <c r="G109" s="73">
        <v>1900</v>
      </c>
      <c r="H109" s="73">
        <v>2021.59</v>
      </c>
      <c r="I109" s="73">
        <v>0</v>
      </c>
      <c r="J109" s="73">
        <v>-121.59</v>
      </c>
      <c r="K109" s="69" t="s">
        <v>485</v>
      </c>
      <c r="L109" s="74">
        <v>400</v>
      </c>
    </row>
    <row r="110" spans="1:12" ht="13.35" customHeight="1" x14ac:dyDescent="0.25">
      <c r="A110" s="69" t="s">
        <v>948</v>
      </c>
      <c r="B110" s="69" t="s">
        <v>522</v>
      </c>
      <c r="C110" s="69" t="s">
        <v>519</v>
      </c>
      <c r="D110" s="69" t="s">
        <v>485</v>
      </c>
      <c r="E110" s="69" t="s">
        <v>486</v>
      </c>
      <c r="F110" s="69" t="s">
        <v>522</v>
      </c>
      <c r="G110" s="73">
        <v>500</v>
      </c>
      <c r="H110" s="73">
        <v>0</v>
      </c>
      <c r="I110" s="73">
        <v>0</v>
      </c>
      <c r="J110" s="73">
        <v>500</v>
      </c>
      <c r="K110" s="69" t="s">
        <v>485</v>
      </c>
      <c r="L110" s="74">
        <v>400</v>
      </c>
    </row>
    <row r="111" spans="1:12" ht="13.35" customHeight="1" x14ac:dyDescent="0.25">
      <c r="A111" s="69" t="s">
        <v>948</v>
      </c>
      <c r="B111" s="69" t="s">
        <v>523</v>
      </c>
      <c r="C111" s="69" t="s">
        <v>524</v>
      </c>
      <c r="D111" s="69" t="s">
        <v>485</v>
      </c>
      <c r="E111" s="69" t="s">
        <v>486</v>
      </c>
      <c r="F111" s="69" t="s">
        <v>523</v>
      </c>
      <c r="G111" s="73">
        <v>3700</v>
      </c>
      <c r="H111" s="73">
        <v>650.54</v>
      </c>
      <c r="I111" s="73">
        <v>0</v>
      </c>
      <c r="J111" s="73">
        <v>3049.46</v>
      </c>
      <c r="K111" s="69" t="s">
        <v>485</v>
      </c>
      <c r="L111" s="74">
        <v>400</v>
      </c>
    </row>
    <row r="112" spans="1:12" ht="13.35" customHeight="1" x14ac:dyDescent="0.25">
      <c r="A112" s="69" t="s">
        <v>948</v>
      </c>
      <c r="B112" s="69" t="s">
        <v>525</v>
      </c>
      <c r="C112" s="69" t="s">
        <v>526</v>
      </c>
      <c r="D112" s="69" t="s">
        <v>485</v>
      </c>
      <c r="E112" s="69" t="s">
        <v>486</v>
      </c>
      <c r="F112" s="69" t="s">
        <v>525</v>
      </c>
      <c r="G112" s="73">
        <v>4700</v>
      </c>
      <c r="H112" s="73">
        <v>3345.77</v>
      </c>
      <c r="I112" s="73">
        <v>0</v>
      </c>
      <c r="J112" s="73">
        <v>1354.23</v>
      </c>
      <c r="K112" s="69" t="s">
        <v>485</v>
      </c>
      <c r="L112" s="74">
        <v>400</v>
      </c>
    </row>
    <row r="113" spans="1:12" ht="13.35" customHeight="1" x14ac:dyDescent="0.25">
      <c r="A113" s="69" t="s">
        <v>948</v>
      </c>
      <c r="B113" s="69" t="s">
        <v>527</v>
      </c>
      <c r="C113" s="69" t="s">
        <v>528</v>
      </c>
      <c r="D113" s="69" t="s">
        <v>485</v>
      </c>
      <c r="E113" s="69" t="s">
        <v>486</v>
      </c>
      <c r="F113" s="69" t="s">
        <v>527</v>
      </c>
      <c r="G113" s="73">
        <v>700</v>
      </c>
      <c r="H113" s="73">
        <v>0</v>
      </c>
      <c r="I113" s="73">
        <v>0</v>
      </c>
      <c r="J113" s="73">
        <v>700</v>
      </c>
      <c r="K113" s="69" t="s">
        <v>485</v>
      </c>
      <c r="L113" s="74">
        <v>400</v>
      </c>
    </row>
    <row r="114" spans="1:12" ht="13.35" customHeight="1" x14ac:dyDescent="0.25">
      <c r="A114" s="69" t="s">
        <v>948</v>
      </c>
      <c r="B114" s="69" t="s">
        <v>529</v>
      </c>
      <c r="C114" s="69" t="s">
        <v>530</v>
      </c>
      <c r="D114" s="69" t="s">
        <v>485</v>
      </c>
      <c r="E114" s="69" t="s">
        <v>486</v>
      </c>
      <c r="F114" s="69" t="s">
        <v>529</v>
      </c>
      <c r="G114" s="73">
        <v>6500</v>
      </c>
      <c r="H114" s="73">
        <v>3072.91</v>
      </c>
      <c r="I114" s="73">
        <v>0</v>
      </c>
      <c r="J114" s="73">
        <v>3427.09</v>
      </c>
      <c r="K114" s="69" t="s">
        <v>485</v>
      </c>
      <c r="L114" s="74">
        <v>400</v>
      </c>
    </row>
    <row r="115" spans="1:12" ht="13.35" customHeight="1" x14ac:dyDescent="0.25">
      <c r="A115" s="69" t="s">
        <v>948</v>
      </c>
      <c r="B115" s="69" t="s">
        <v>531</v>
      </c>
      <c r="C115" s="69" t="s">
        <v>532</v>
      </c>
      <c r="D115" s="69" t="s">
        <v>485</v>
      </c>
      <c r="E115" s="69" t="s">
        <v>486</v>
      </c>
      <c r="F115" s="69" t="s">
        <v>531</v>
      </c>
      <c r="G115" s="73">
        <v>11400</v>
      </c>
      <c r="H115" s="73">
        <v>14496.84</v>
      </c>
      <c r="I115" s="73">
        <v>0</v>
      </c>
      <c r="J115" s="73">
        <v>-3096.84</v>
      </c>
      <c r="K115" s="69" t="s">
        <v>485</v>
      </c>
      <c r="L115" s="74">
        <v>400</v>
      </c>
    </row>
    <row r="116" spans="1:12" ht="13.35" customHeight="1" x14ac:dyDescent="0.25">
      <c r="A116" s="69" t="s">
        <v>948</v>
      </c>
      <c r="B116" s="69" t="s">
        <v>533</v>
      </c>
      <c r="C116" s="69" t="s">
        <v>534</v>
      </c>
      <c r="D116" s="69" t="s">
        <v>485</v>
      </c>
      <c r="E116" s="69" t="s">
        <v>486</v>
      </c>
      <c r="F116" s="69" t="s">
        <v>533</v>
      </c>
      <c r="G116" s="73">
        <v>6000</v>
      </c>
      <c r="H116" s="73">
        <v>4200.45</v>
      </c>
      <c r="I116" s="73">
        <v>0</v>
      </c>
      <c r="J116" s="73">
        <v>1799.55</v>
      </c>
      <c r="K116" s="69" t="s">
        <v>485</v>
      </c>
      <c r="L116" s="74">
        <v>400</v>
      </c>
    </row>
    <row r="117" spans="1:12" ht="13.35" customHeight="1" x14ac:dyDescent="0.25">
      <c r="A117" s="69" t="s">
        <v>948</v>
      </c>
      <c r="B117" s="69" t="s">
        <v>535</v>
      </c>
      <c r="C117" s="69" t="s">
        <v>536</v>
      </c>
      <c r="D117" s="69" t="s">
        <v>485</v>
      </c>
      <c r="E117" s="69" t="s">
        <v>486</v>
      </c>
      <c r="F117" s="69" t="s">
        <v>535</v>
      </c>
      <c r="G117" s="73">
        <v>5100</v>
      </c>
      <c r="H117" s="73">
        <v>2899.37</v>
      </c>
      <c r="I117" s="73">
        <v>0</v>
      </c>
      <c r="J117" s="73">
        <v>2200.63</v>
      </c>
      <c r="K117" s="69" t="s">
        <v>485</v>
      </c>
      <c r="L117" s="74">
        <v>400</v>
      </c>
    </row>
    <row r="118" spans="1:12" ht="13.35" customHeight="1" x14ac:dyDescent="0.25">
      <c r="A118" s="69" t="s">
        <v>948</v>
      </c>
      <c r="B118" s="69" t="s">
        <v>537</v>
      </c>
      <c r="C118" s="69" t="s">
        <v>538</v>
      </c>
      <c r="D118" s="69" t="s">
        <v>485</v>
      </c>
      <c r="E118" s="69" t="s">
        <v>486</v>
      </c>
      <c r="F118" s="69" t="s">
        <v>537</v>
      </c>
      <c r="G118" s="73">
        <v>7500</v>
      </c>
      <c r="H118" s="73">
        <v>5071.29</v>
      </c>
      <c r="I118" s="73">
        <v>0</v>
      </c>
      <c r="J118" s="73">
        <v>2428.71</v>
      </c>
      <c r="K118" s="69" t="s">
        <v>485</v>
      </c>
      <c r="L118" s="74">
        <v>400</v>
      </c>
    </row>
    <row r="119" spans="1:12" ht="13.35" customHeight="1" x14ac:dyDescent="0.25">
      <c r="A119" s="69" t="s">
        <v>948</v>
      </c>
      <c r="B119" s="69" t="s">
        <v>539</v>
      </c>
      <c r="C119" s="69" t="s">
        <v>540</v>
      </c>
      <c r="D119" s="69" t="s">
        <v>485</v>
      </c>
      <c r="E119" s="69" t="s">
        <v>486</v>
      </c>
      <c r="F119" s="69" t="s">
        <v>539</v>
      </c>
      <c r="G119" s="73">
        <v>4400</v>
      </c>
      <c r="H119" s="73">
        <v>2899.37</v>
      </c>
      <c r="I119" s="73">
        <v>0</v>
      </c>
      <c r="J119" s="73">
        <v>1500.63</v>
      </c>
      <c r="K119" s="69" t="s">
        <v>485</v>
      </c>
      <c r="L119" s="74">
        <v>400</v>
      </c>
    </row>
    <row r="120" spans="1:12" ht="13.35" customHeight="1" x14ac:dyDescent="0.25">
      <c r="A120" s="69" t="s">
        <v>948</v>
      </c>
      <c r="B120" s="69" t="s">
        <v>548</v>
      </c>
      <c r="C120" s="69" t="s">
        <v>542</v>
      </c>
      <c r="D120" s="69" t="s">
        <v>546</v>
      </c>
      <c r="E120" s="69" t="s">
        <v>547</v>
      </c>
      <c r="F120" s="69" t="s">
        <v>548</v>
      </c>
      <c r="G120" s="73">
        <v>2000</v>
      </c>
      <c r="H120" s="73">
        <v>0</v>
      </c>
      <c r="I120" s="73">
        <v>0</v>
      </c>
      <c r="J120" s="73">
        <v>2000</v>
      </c>
      <c r="K120" s="69" t="s">
        <v>546</v>
      </c>
      <c r="L120" s="74">
        <v>400</v>
      </c>
    </row>
    <row r="121" spans="1:12" ht="13.35" customHeight="1" x14ac:dyDescent="0.25">
      <c r="A121" s="69" t="s">
        <v>948</v>
      </c>
      <c r="B121" s="69" t="s">
        <v>550</v>
      </c>
      <c r="C121" s="69" t="s">
        <v>542</v>
      </c>
      <c r="D121" s="69" t="s">
        <v>546</v>
      </c>
      <c r="E121" s="69" t="s">
        <v>547</v>
      </c>
      <c r="F121" s="69" t="s">
        <v>550</v>
      </c>
      <c r="G121" s="73">
        <v>1000</v>
      </c>
      <c r="H121" s="73">
        <v>0</v>
      </c>
      <c r="I121" s="73">
        <v>0</v>
      </c>
      <c r="J121" s="73">
        <v>1000</v>
      </c>
      <c r="K121" s="69" t="s">
        <v>546</v>
      </c>
      <c r="L121" s="74">
        <v>400</v>
      </c>
    </row>
    <row r="122" spans="1:12" ht="13.35" customHeight="1" x14ac:dyDescent="0.25">
      <c r="A122" s="69" t="s">
        <v>948</v>
      </c>
      <c r="B122" s="69" t="s">
        <v>551</v>
      </c>
      <c r="C122" s="69" t="s">
        <v>542</v>
      </c>
      <c r="D122" s="69" t="s">
        <v>546</v>
      </c>
      <c r="E122" s="69" t="s">
        <v>547</v>
      </c>
      <c r="F122" s="69" t="s">
        <v>551</v>
      </c>
      <c r="G122" s="73">
        <v>2400</v>
      </c>
      <c r="H122" s="73">
        <v>0</v>
      </c>
      <c r="I122" s="73">
        <v>0</v>
      </c>
      <c r="J122" s="73">
        <v>2400</v>
      </c>
      <c r="K122" s="69" t="s">
        <v>546</v>
      </c>
      <c r="L122" s="74">
        <v>400</v>
      </c>
    </row>
    <row r="123" spans="1:12" ht="13.35" customHeight="1" x14ac:dyDescent="0.25">
      <c r="A123" s="69" t="s">
        <v>948</v>
      </c>
      <c r="B123" s="69" t="s">
        <v>553</v>
      </c>
      <c r="C123" s="69" t="s">
        <v>542</v>
      </c>
      <c r="D123" s="69" t="s">
        <v>546</v>
      </c>
      <c r="E123" s="69" t="s">
        <v>547</v>
      </c>
      <c r="F123" s="69" t="s">
        <v>553</v>
      </c>
      <c r="G123" s="73">
        <v>5000</v>
      </c>
      <c r="H123" s="73">
        <v>0</v>
      </c>
      <c r="I123" s="73">
        <v>0</v>
      </c>
      <c r="J123" s="73">
        <v>5000</v>
      </c>
      <c r="K123" s="69" t="s">
        <v>546</v>
      </c>
      <c r="L123" s="74">
        <v>400</v>
      </c>
    </row>
    <row r="124" spans="1:12" ht="13.35" customHeight="1" x14ac:dyDescent="0.25">
      <c r="A124" s="69" t="s">
        <v>948</v>
      </c>
      <c r="B124" s="69" t="s">
        <v>554</v>
      </c>
      <c r="C124" s="69" t="s">
        <v>542</v>
      </c>
      <c r="D124" s="69" t="s">
        <v>546</v>
      </c>
      <c r="E124" s="69" t="s">
        <v>547</v>
      </c>
      <c r="F124" s="69" t="s">
        <v>554</v>
      </c>
      <c r="G124" s="73">
        <v>3000</v>
      </c>
      <c r="H124" s="73">
        <v>775</v>
      </c>
      <c r="I124" s="73">
        <v>0</v>
      </c>
      <c r="J124" s="73">
        <v>2225</v>
      </c>
      <c r="K124" s="69" t="s">
        <v>546</v>
      </c>
      <c r="L124" s="74">
        <v>400</v>
      </c>
    </row>
    <row r="125" spans="1:12" ht="13.35" customHeight="1" x14ac:dyDescent="0.25">
      <c r="A125" s="69" t="s">
        <v>948</v>
      </c>
      <c r="B125" s="69" t="s">
        <v>555</v>
      </c>
      <c r="C125" s="69" t="s">
        <v>542</v>
      </c>
      <c r="D125" s="69" t="s">
        <v>546</v>
      </c>
      <c r="E125" s="69" t="s">
        <v>547</v>
      </c>
      <c r="F125" s="69" t="s">
        <v>555</v>
      </c>
      <c r="G125" s="73">
        <v>4000</v>
      </c>
      <c r="H125" s="73">
        <v>0</v>
      </c>
      <c r="I125" s="73">
        <v>0</v>
      </c>
      <c r="J125" s="73">
        <v>4000</v>
      </c>
      <c r="K125" s="69" t="s">
        <v>546</v>
      </c>
      <c r="L125" s="74">
        <v>400</v>
      </c>
    </row>
    <row r="126" spans="1:12" ht="13.35" customHeight="1" x14ac:dyDescent="0.25">
      <c r="A126" s="69" t="s">
        <v>948</v>
      </c>
      <c r="B126" s="69" t="s">
        <v>556</v>
      </c>
      <c r="C126" s="69" t="s">
        <v>542</v>
      </c>
      <c r="D126" s="69" t="s">
        <v>546</v>
      </c>
      <c r="E126" s="69" t="s">
        <v>547</v>
      </c>
      <c r="F126" s="69" t="s">
        <v>556</v>
      </c>
      <c r="G126" s="73">
        <v>5000</v>
      </c>
      <c r="H126" s="73">
        <v>0</v>
      </c>
      <c r="I126" s="73">
        <v>0</v>
      </c>
      <c r="J126" s="73">
        <v>5000</v>
      </c>
      <c r="K126" s="69" t="s">
        <v>546</v>
      </c>
      <c r="L126" s="74">
        <v>400</v>
      </c>
    </row>
    <row r="127" spans="1:12" ht="13.35" customHeight="1" x14ac:dyDescent="0.25">
      <c r="A127" s="69" t="s">
        <v>948</v>
      </c>
      <c r="B127" s="69" t="s">
        <v>557</v>
      </c>
      <c r="C127" s="69" t="s">
        <v>542</v>
      </c>
      <c r="D127" s="69" t="s">
        <v>546</v>
      </c>
      <c r="E127" s="69" t="s">
        <v>547</v>
      </c>
      <c r="F127" s="69" t="s">
        <v>557</v>
      </c>
      <c r="G127" s="73">
        <v>2000</v>
      </c>
      <c r="H127" s="73">
        <v>0</v>
      </c>
      <c r="I127" s="73">
        <v>0</v>
      </c>
      <c r="J127" s="73">
        <v>2000</v>
      </c>
      <c r="K127" s="69" t="s">
        <v>546</v>
      </c>
      <c r="L127" s="74">
        <v>400</v>
      </c>
    </row>
    <row r="128" spans="1:12" ht="13.35" customHeight="1" x14ac:dyDescent="0.25">
      <c r="A128" s="69" t="s">
        <v>948</v>
      </c>
      <c r="B128" s="69" t="s">
        <v>557</v>
      </c>
      <c r="C128" s="69" t="s">
        <v>542</v>
      </c>
      <c r="D128" s="69" t="s">
        <v>873</v>
      </c>
      <c r="E128" s="69" t="s">
        <v>874</v>
      </c>
      <c r="F128" s="69" t="s">
        <v>557</v>
      </c>
      <c r="G128" s="73">
        <v>6400</v>
      </c>
      <c r="H128" s="73">
        <v>0</v>
      </c>
      <c r="I128" s="73">
        <v>0</v>
      </c>
      <c r="J128" s="73">
        <v>6400</v>
      </c>
      <c r="K128" s="69" t="s">
        <v>873</v>
      </c>
      <c r="L128" s="74">
        <v>400</v>
      </c>
    </row>
    <row r="129" spans="1:12" ht="13.35" customHeight="1" x14ac:dyDescent="0.25">
      <c r="A129" s="69" t="s">
        <v>948</v>
      </c>
      <c r="B129" s="69" t="s">
        <v>483</v>
      </c>
      <c r="C129" s="69" t="s">
        <v>484</v>
      </c>
      <c r="D129" s="69" t="s">
        <v>487</v>
      </c>
      <c r="E129" s="69" t="s">
        <v>488</v>
      </c>
      <c r="F129" s="69" t="s">
        <v>483</v>
      </c>
      <c r="G129" s="73">
        <v>500</v>
      </c>
      <c r="H129" s="73">
        <v>0</v>
      </c>
      <c r="I129" s="73">
        <v>0</v>
      </c>
      <c r="J129" s="73">
        <v>500</v>
      </c>
      <c r="K129" s="69" t="s">
        <v>487</v>
      </c>
      <c r="L129" s="74">
        <v>400</v>
      </c>
    </row>
    <row r="130" spans="1:12" ht="13.35" customHeight="1" x14ac:dyDescent="0.25">
      <c r="A130" s="69" t="s">
        <v>948</v>
      </c>
      <c r="B130" s="69" t="s">
        <v>503</v>
      </c>
      <c r="C130" s="69" t="s">
        <v>504</v>
      </c>
      <c r="D130" s="69" t="s">
        <v>487</v>
      </c>
      <c r="E130" s="69" t="s">
        <v>488</v>
      </c>
      <c r="F130" s="69" t="s">
        <v>503</v>
      </c>
      <c r="G130" s="73">
        <v>6600</v>
      </c>
      <c r="H130" s="73">
        <v>2357.98</v>
      </c>
      <c r="I130" s="73">
        <v>0</v>
      </c>
      <c r="J130" s="73">
        <v>4242.0200000000004</v>
      </c>
      <c r="K130" s="69" t="s">
        <v>487</v>
      </c>
      <c r="L130" s="74">
        <v>400</v>
      </c>
    </row>
    <row r="131" spans="1:12" ht="13.35" customHeight="1" x14ac:dyDescent="0.25">
      <c r="A131" s="69" t="s">
        <v>948</v>
      </c>
      <c r="B131" s="69" t="s">
        <v>508</v>
      </c>
      <c r="C131" s="69" t="s">
        <v>509</v>
      </c>
      <c r="D131" s="69" t="s">
        <v>487</v>
      </c>
      <c r="E131" s="69" t="s">
        <v>488</v>
      </c>
      <c r="F131" s="69" t="s">
        <v>508</v>
      </c>
      <c r="G131" s="73">
        <v>2200</v>
      </c>
      <c r="H131" s="73">
        <v>1474.31</v>
      </c>
      <c r="I131" s="73">
        <v>0</v>
      </c>
      <c r="J131" s="73">
        <v>725.69</v>
      </c>
      <c r="K131" s="69" t="s">
        <v>487</v>
      </c>
      <c r="L131" s="74">
        <v>400</v>
      </c>
    </row>
    <row r="132" spans="1:12" ht="13.35" customHeight="1" x14ac:dyDescent="0.25">
      <c r="A132" s="69" t="s">
        <v>948</v>
      </c>
      <c r="B132" s="69" t="s">
        <v>523</v>
      </c>
      <c r="C132" s="69" t="s">
        <v>524</v>
      </c>
      <c r="D132" s="69" t="s">
        <v>487</v>
      </c>
      <c r="E132" s="69" t="s">
        <v>488</v>
      </c>
      <c r="F132" s="69" t="s">
        <v>523</v>
      </c>
      <c r="G132" s="73">
        <v>4900</v>
      </c>
      <c r="H132" s="73">
        <v>3185</v>
      </c>
      <c r="I132" s="73">
        <v>0</v>
      </c>
      <c r="J132" s="73">
        <v>1715</v>
      </c>
      <c r="K132" s="69" t="s">
        <v>487</v>
      </c>
      <c r="L132" s="74">
        <v>400</v>
      </c>
    </row>
    <row r="133" spans="1:12" ht="13.35" customHeight="1" x14ac:dyDescent="0.25">
      <c r="A133" s="69" t="s">
        <v>948</v>
      </c>
      <c r="B133" s="69" t="s">
        <v>525</v>
      </c>
      <c r="C133" s="69" t="s">
        <v>526</v>
      </c>
      <c r="D133" s="69" t="s">
        <v>487</v>
      </c>
      <c r="E133" s="69" t="s">
        <v>488</v>
      </c>
      <c r="F133" s="69" t="s">
        <v>525</v>
      </c>
      <c r="G133" s="73">
        <v>4300</v>
      </c>
      <c r="H133" s="73">
        <v>4436</v>
      </c>
      <c r="I133" s="73">
        <v>0</v>
      </c>
      <c r="J133" s="73">
        <v>-136</v>
      </c>
      <c r="K133" s="69" t="s">
        <v>487</v>
      </c>
      <c r="L133" s="74">
        <v>400</v>
      </c>
    </row>
    <row r="134" spans="1:12" ht="13.35" customHeight="1" x14ac:dyDescent="0.25">
      <c r="A134" s="69" t="s">
        <v>948</v>
      </c>
      <c r="B134" s="69" t="s">
        <v>527</v>
      </c>
      <c r="C134" s="69" t="s">
        <v>528</v>
      </c>
      <c r="D134" s="69" t="s">
        <v>487</v>
      </c>
      <c r="E134" s="69" t="s">
        <v>488</v>
      </c>
      <c r="F134" s="69" t="s">
        <v>527</v>
      </c>
      <c r="G134" s="73">
        <v>1600</v>
      </c>
      <c r="H134" s="73">
        <v>0</v>
      </c>
      <c r="I134" s="73">
        <v>0</v>
      </c>
      <c r="J134" s="73">
        <v>1600</v>
      </c>
      <c r="K134" s="69" t="s">
        <v>487</v>
      </c>
      <c r="L134" s="74">
        <v>400</v>
      </c>
    </row>
    <row r="135" spans="1:12" ht="13.35" customHeight="1" x14ac:dyDescent="0.25">
      <c r="A135" s="69" t="s">
        <v>948</v>
      </c>
      <c r="B135" s="69" t="s">
        <v>529</v>
      </c>
      <c r="C135" s="69" t="s">
        <v>530</v>
      </c>
      <c r="D135" s="69" t="s">
        <v>487</v>
      </c>
      <c r="E135" s="69" t="s">
        <v>488</v>
      </c>
      <c r="F135" s="69" t="s">
        <v>529</v>
      </c>
      <c r="G135" s="73">
        <v>23000</v>
      </c>
      <c r="H135" s="73">
        <v>19623.79</v>
      </c>
      <c r="I135" s="73">
        <v>0</v>
      </c>
      <c r="J135" s="73">
        <v>3376.21</v>
      </c>
      <c r="K135" s="69" t="s">
        <v>487</v>
      </c>
      <c r="L135" s="74">
        <v>400</v>
      </c>
    </row>
    <row r="136" spans="1:12" ht="13.35" customHeight="1" x14ac:dyDescent="0.25">
      <c r="A136" s="69" t="s">
        <v>948</v>
      </c>
      <c r="B136" s="69" t="s">
        <v>531</v>
      </c>
      <c r="C136" s="69" t="s">
        <v>532</v>
      </c>
      <c r="D136" s="69" t="s">
        <v>487</v>
      </c>
      <c r="E136" s="69" t="s">
        <v>488</v>
      </c>
      <c r="F136" s="69" t="s">
        <v>531</v>
      </c>
      <c r="G136" s="73">
        <v>4400</v>
      </c>
      <c r="H136" s="73">
        <v>1643.05</v>
      </c>
      <c r="I136" s="73">
        <v>0</v>
      </c>
      <c r="J136" s="73">
        <v>2756.95</v>
      </c>
      <c r="K136" s="69" t="s">
        <v>487</v>
      </c>
      <c r="L136" s="74">
        <v>400</v>
      </c>
    </row>
    <row r="137" spans="1:12" ht="13.35" customHeight="1" x14ac:dyDescent="0.25">
      <c r="A137" s="69" t="s">
        <v>948</v>
      </c>
      <c r="B137" s="69" t="s">
        <v>533</v>
      </c>
      <c r="C137" s="69" t="s">
        <v>534</v>
      </c>
      <c r="D137" s="69" t="s">
        <v>487</v>
      </c>
      <c r="E137" s="69" t="s">
        <v>488</v>
      </c>
      <c r="F137" s="69" t="s">
        <v>533</v>
      </c>
      <c r="G137" s="73">
        <v>54500</v>
      </c>
      <c r="H137" s="73">
        <v>30911.32</v>
      </c>
      <c r="I137" s="73">
        <v>0</v>
      </c>
      <c r="J137" s="73">
        <v>23588.68</v>
      </c>
      <c r="K137" s="69" t="s">
        <v>487</v>
      </c>
      <c r="L137" s="74">
        <v>400</v>
      </c>
    </row>
    <row r="138" spans="1:12" ht="13.35" customHeight="1" x14ac:dyDescent="0.25">
      <c r="A138" s="69" t="s">
        <v>948</v>
      </c>
      <c r="B138" s="69" t="s">
        <v>535</v>
      </c>
      <c r="C138" s="69" t="s">
        <v>536</v>
      </c>
      <c r="D138" s="69" t="s">
        <v>487</v>
      </c>
      <c r="E138" s="69" t="s">
        <v>488</v>
      </c>
      <c r="F138" s="69" t="s">
        <v>535</v>
      </c>
      <c r="G138" s="73">
        <v>3000</v>
      </c>
      <c r="H138" s="73">
        <v>1546</v>
      </c>
      <c r="I138" s="73">
        <v>0</v>
      </c>
      <c r="J138" s="73">
        <v>1454</v>
      </c>
      <c r="K138" s="69" t="s">
        <v>487</v>
      </c>
      <c r="L138" s="74">
        <v>400</v>
      </c>
    </row>
    <row r="139" spans="1:12" ht="13.35" customHeight="1" x14ac:dyDescent="0.25">
      <c r="A139" s="69" t="s">
        <v>948</v>
      </c>
      <c r="B139" s="69" t="s">
        <v>537</v>
      </c>
      <c r="C139" s="69" t="s">
        <v>538</v>
      </c>
      <c r="D139" s="69" t="s">
        <v>487</v>
      </c>
      <c r="E139" s="69" t="s">
        <v>488</v>
      </c>
      <c r="F139" s="69" t="s">
        <v>537</v>
      </c>
      <c r="G139" s="73">
        <v>12200</v>
      </c>
      <c r="H139" s="73">
        <v>9005.6299999999992</v>
      </c>
      <c r="I139" s="73">
        <v>0</v>
      </c>
      <c r="J139" s="73">
        <v>3194.37</v>
      </c>
      <c r="K139" s="69" t="s">
        <v>487</v>
      </c>
      <c r="L139" s="74">
        <v>400</v>
      </c>
    </row>
    <row r="140" spans="1:12" ht="13.35" customHeight="1" x14ac:dyDescent="0.25">
      <c r="A140" s="69" t="s">
        <v>948</v>
      </c>
      <c r="B140" s="69" t="s">
        <v>483</v>
      </c>
      <c r="C140" s="69" t="s">
        <v>484</v>
      </c>
      <c r="D140" s="69" t="s">
        <v>489</v>
      </c>
      <c r="E140" s="69" t="s">
        <v>490</v>
      </c>
      <c r="F140" s="69" t="s">
        <v>483</v>
      </c>
      <c r="G140" s="73">
        <v>12481.36</v>
      </c>
      <c r="H140" s="73">
        <v>14310.54</v>
      </c>
      <c r="I140" s="73">
        <v>0</v>
      </c>
      <c r="J140" s="73">
        <v>-1829.18</v>
      </c>
      <c r="K140" s="69" t="s">
        <v>489</v>
      </c>
      <c r="L140" s="74">
        <v>400</v>
      </c>
    </row>
    <row r="141" spans="1:12" ht="13.35" customHeight="1" x14ac:dyDescent="0.25">
      <c r="A141" s="69" t="s">
        <v>948</v>
      </c>
      <c r="B141" s="69" t="s">
        <v>503</v>
      </c>
      <c r="C141" s="69" t="s">
        <v>504</v>
      </c>
      <c r="D141" s="69" t="s">
        <v>489</v>
      </c>
      <c r="E141" s="69" t="s">
        <v>490</v>
      </c>
      <c r="F141" s="69" t="s">
        <v>503</v>
      </c>
      <c r="G141" s="73">
        <v>5300</v>
      </c>
      <c r="H141" s="73">
        <v>529.91999999999996</v>
      </c>
      <c r="I141" s="73">
        <v>0</v>
      </c>
      <c r="J141" s="73">
        <v>4770.08</v>
      </c>
      <c r="K141" s="69" t="s">
        <v>489</v>
      </c>
      <c r="L141" s="74">
        <v>400</v>
      </c>
    </row>
    <row r="142" spans="1:12" ht="13.35" customHeight="1" x14ac:dyDescent="0.25">
      <c r="A142" s="69" t="s">
        <v>948</v>
      </c>
      <c r="B142" s="69" t="s">
        <v>507</v>
      </c>
      <c r="C142" s="69" t="s">
        <v>484</v>
      </c>
      <c r="D142" s="69" t="s">
        <v>489</v>
      </c>
      <c r="E142" s="69" t="s">
        <v>490</v>
      </c>
      <c r="F142" s="69" t="s">
        <v>507</v>
      </c>
      <c r="G142" s="73">
        <v>23000</v>
      </c>
      <c r="H142" s="73">
        <v>0</v>
      </c>
      <c r="I142" s="73">
        <v>0</v>
      </c>
      <c r="J142" s="73">
        <v>23000</v>
      </c>
      <c r="K142" s="69" t="s">
        <v>489</v>
      </c>
      <c r="L142" s="74">
        <v>400</v>
      </c>
    </row>
    <row r="143" spans="1:12" ht="13.35" customHeight="1" x14ac:dyDescent="0.25">
      <c r="A143" s="69" t="s">
        <v>948</v>
      </c>
      <c r="B143" s="69" t="s">
        <v>508</v>
      </c>
      <c r="C143" s="69" t="s">
        <v>509</v>
      </c>
      <c r="D143" s="69" t="s">
        <v>489</v>
      </c>
      <c r="E143" s="69" t="s">
        <v>490</v>
      </c>
      <c r="F143" s="69" t="s">
        <v>508</v>
      </c>
      <c r="G143" s="73">
        <v>700</v>
      </c>
      <c r="H143" s="73">
        <v>0</v>
      </c>
      <c r="I143" s="73">
        <v>0</v>
      </c>
      <c r="J143" s="73">
        <v>700</v>
      </c>
      <c r="K143" s="69" t="s">
        <v>489</v>
      </c>
      <c r="L143" s="74">
        <v>400</v>
      </c>
    </row>
    <row r="144" spans="1:12" ht="13.35" customHeight="1" x14ac:dyDescent="0.25">
      <c r="A144" s="69" t="s">
        <v>948</v>
      </c>
      <c r="B144" s="69" t="s">
        <v>514</v>
      </c>
      <c r="C144" s="69" t="s">
        <v>515</v>
      </c>
      <c r="D144" s="69" t="s">
        <v>489</v>
      </c>
      <c r="E144" s="69" t="s">
        <v>490</v>
      </c>
      <c r="F144" s="69" t="s">
        <v>514</v>
      </c>
      <c r="G144" s="73">
        <v>2200</v>
      </c>
      <c r="H144" s="73">
        <v>0</v>
      </c>
      <c r="I144" s="73">
        <v>0</v>
      </c>
      <c r="J144" s="73">
        <v>2200</v>
      </c>
      <c r="K144" s="69" t="s">
        <v>489</v>
      </c>
      <c r="L144" s="74">
        <v>400</v>
      </c>
    </row>
    <row r="145" spans="1:12" ht="13.35" customHeight="1" x14ac:dyDescent="0.25">
      <c r="A145" s="69" t="s">
        <v>948</v>
      </c>
      <c r="B145" s="69" t="s">
        <v>516</v>
      </c>
      <c r="C145" s="69" t="s">
        <v>517</v>
      </c>
      <c r="D145" s="69" t="s">
        <v>489</v>
      </c>
      <c r="E145" s="69" t="s">
        <v>490</v>
      </c>
      <c r="F145" s="69" t="s">
        <v>516</v>
      </c>
      <c r="G145" s="73">
        <v>500</v>
      </c>
      <c r="H145" s="73">
        <v>0</v>
      </c>
      <c r="I145" s="73">
        <v>0</v>
      </c>
      <c r="J145" s="73">
        <v>500</v>
      </c>
      <c r="K145" s="69" t="s">
        <v>489</v>
      </c>
      <c r="L145" s="74">
        <v>400</v>
      </c>
    </row>
    <row r="146" spans="1:12" ht="13.35" customHeight="1" x14ac:dyDescent="0.25">
      <c r="A146" s="69" t="s">
        <v>948</v>
      </c>
      <c r="B146" s="69" t="s">
        <v>518</v>
      </c>
      <c r="C146" s="69" t="s">
        <v>519</v>
      </c>
      <c r="D146" s="69" t="s">
        <v>489</v>
      </c>
      <c r="E146" s="69" t="s">
        <v>490</v>
      </c>
      <c r="F146" s="69" t="s">
        <v>518</v>
      </c>
      <c r="G146" s="73">
        <v>500</v>
      </c>
      <c r="H146" s="73">
        <v>0</v>
      </c>
      <c r="I146" s="73">
        <v>0</v>
      </c>
      <c r="J146" s="73">
        <v>500</v>
      </c>
      <c r="K146" s="69" t="s">
        <v>489</v>
      </c>
      <c r="L146" s="74">
        <v>400</v>
      </c>
    </row>
    <row r="147" spans="1:12" ht="13.35" customHeight="1" x14ac:dyDescent="0.25">
      <c r="A147" s="69" t="s">
        <v>948</v>
      </c>
      <c r="B147" s="69" t="s">
        <v>525</v>
      </c>
      <c r="C147" s="69" t="s">
        <v>526</v>
      </c>
      <c r="D147" s="69" t="s">
        <v>489</v>
      </c>
      <c r="E147" s="69" t="s">
        <v>490</v>
      </c>
      <c r="F147" s="69" t="s">
        <v>525</v>
      </c>
      <c r="G147" s="73">
        <v>16900</v>
      </c>
      <c r="H147" s="73">
        <v>0</v>
      </c>
      <c r="I147" s="73">
        <v>0</v>
      </c>
      <c r="J147" s="73">
        <v>16900</v>
      </c>
      <c r="K147" s="69" t="s">
        <v>489</v>
      </c>
      <c r="L147" s="74">
        <v>400</v>
      </c>
    </row>
    <row r="148" spans="1:12" ht="13.35" customHeight="1" x14ac:dyDescent="0.25">
      <c r="A148" s="69" t="s">
        <v>948</v>
      </c>
      <c r="B148" s="69" t="s">
        <v>529</v>
      </c>
      <c r="C148" s="69" t="s">
        <v>530</v>
      </c>
      <c r="D148" s="69" t="s">
        <v>489</v>
      </c>
      <c r="E148" s="69" t="s">
        <v>490</v>
      </c>
      <c r="F148" s="69" t="s">
        <v>529</v>
      </c>
      <c r="G148" s="73">
        <v>11500</v>
      </c>
      <c r="H148" s="73">
        <v>4870</v>
      </c>
      <c r="I148" s="73">
        <v>0</v>
      </c>
      <c r="J148" s="73">
        <v>6630</v>
      </c>
      <c r="K148" s="69" t="s">
        <v>489</v>
      </c>
      <c r="L148" s="74">
        <v>400</v>
      </c>
    </row>
    <row r="149" spans="1:12" ht="13.35" customHeight="1" x14ac:dyDescent="0.25">
      <c r="A149" s="69" t="s">
        <v>948</v>
      </c>
      <c r="B149" s="69" t="s">
        <v>531</v>
      </c>
      <c r="C149" s="69" t="s">
        <v>532</v>
      </c>
      <c r="D149" s="69" t="s">
        <v>489</v>
      </c>
      <c r="E149" s="69" t="s">
        <v>490</v>
      </c>
      <c r="F149" s="69" t="s">
        <v>531</v>
      </c>
      <c r="G149" s="73">
        <v>9500</v>
      </c>
      <c r="H149" s="73">
        <v>0</v>
      </c>
      <c r="I149" s="73">
        <v>0</v>
      </c>
      <c r="J149" s="73">
        <v>9500</v>
      </c>
      <c r="K149" s="69" t="s">
        <v>489</v>
      </c>
      <c r="L149" s="74">
        <v>400</v>
      </c>
    </row>
    <row r="150" spans="1:12" ht="13.35" customHeight="1" x14ac:dyDescent="0.25">
      <c r="A150" s="69" t="s">
        <v>948</v>
      </c>
      <c r="B150" s="69" t="s">
        <v>533</v>
      </c>
      <c r="C150" s="69" t="s">
        <v>534</v>
      </c>
      <c r="D150" s="69" t="s">
        <v>489</v>
      </c>
      <c r="E150" s="69" t="s">
        <v>490</v>
      </c>
      <c r="F150" s="69" t="s">
        <v>533</v>
      </c>
      <c r="G150" s="73">
        <v>35100</v>
      </c>
      <c r="H150" s="73">
        <v>1344</v>
      </c>
      <c r="I150" s="73">
        <v>0</v>
      </c>
      <c r="J150" s="73">
        <v>33756</v>
      </c>
      <c r="K150" s="69" t="s">
        <v>489</v>
      </c>
      <c r="L150" s="74">
        <v>400</v>
      </c>
    </row>
    <row r="151" spans="1:12" ht="13.35" customHeight="1" x14ac:dyDescent="0.25">
      <c r="A151" s="69" t="s">
        <v>948</v>
      </c>
      <c r="B151" s="69" t="s">
        <v>535</v>
      </c>
      <c r="C151" s="69" t="s">
        <v>536</v>
      </c>
      <c r="D151" s="69" t="s">
        <v>489</v>
      </c>
      <c r="E151" s="69" t="s">
        <v>490</v>
      </c>
      <c r="F151" s="69" t="s">
        <v>535</v>
      </c>
      <c r="G151" s="73">
        <v>11300</v>
      </c>
      <c r="H151" s="73">
        <v>350</v>
      </c>
      <c r="I151" s="73">
        <v>0</v>
      </c>
      <c r="J151" s="73">
        <v>10950</v>
      </c>
      <c r="K151" s="69" t="s">
        <v>489</v>
      </c>
      <c r="L151" s="74">
        <v>400</v>
      </c>
    </row>
    <row r="152" spans="1:12" ht="13.35" customHeight="1" x14ac:dyDescent="0.25">
      <c r="A152" s="69" t="s">
        <v>948</v>
      </c>
      <c r="B152" s="69" t="s">
        <v>537</v>
      </c>
      <c r="C152" s="69" t="s">
        <v>538</v>
      </c>
      <c r="D152" s="69" t="s">
        <v>489</v>
      </c>
      <c r="E152" s="69" t="s">
        <v>490</v>
      </c>
      <c r="F152" s="69" t="s">
        <v>537</v>
      </c>
      <c r="G152" s="73">
        <v>16000</v>
      </c>
      <c r="H152" s="73">
        <v>0</v>
      </c>
      <c r="I152" s="73">
        <v>0</v>
      </c>
      <c r="J152" s="73">
        <v>16000</v>
      </c>
      <c r="K152" s="69" t="s">
        <v>489</v>
      </c>
      <c r="L152" s="74">
        <v>400</v>
      </c>
    </row>
    <row r="153" spans="1:12" ht="13.35" customHeight="1" x14ac:dyDescent="0.25">
      <c r="A153" s="69" t="s">
        <v>948</v>
      </c>
      <c r="B153" s="69" t="s">
        <v>539</v>
      </c>
      <c r="C153" s="69" t="s">
        <v>540</v>
      </c>
      <c r="D153" s="69" t="s">
        <v>489</v>
      </c>
      <c r="E153" s="69" t="s">
        <v>490</v>
      </c>
      <c r="F153" s="69" t="s">
        <v>539</v>
      </c>
      <c r="G153" s="73">
        <v>35000</v>
      </c>
      <c r="H153" s="73">
        <v>0</v>
      </c>
      <c r="I153" s="73">
        <v>0</v>
      </c>
      <c r="J153" s="73">
        <v>35000</v>
      </c>
      <c r="K153" s="69" t="s">
        <v>489</v>
      </c>
      <c r="L153" s="74">
        <v>400</v>
      </c>
    </row>
    <row r="154" spans="1:12" ht="13.35" customHeight="1" x14ac:dyDescent="0.25">
      <c r="A154" s="69" t="s">
        <v>948</v>
      </c>
      <c r="B154" s="69" t="s">
        <v>541</v>
      </c>
      <c r="C154" s="69" t="s">
        <v>542</v>
      </c>
      <c r="D154" s="69" t="s">
        <v>489</v>
      </c>
      <c r="E154" s="69" t="s">
        <v>490</v>
      </c>
      <c r="F154" s="69" t="s">
        <v>541</v>
      </c>
      <c r="G154" s="73">
        <v>5000</v>
      </c>
      <c r="H154" s="73">
        <v>0</v>
      </c>
      <c r="I154" s="73">
        <v>0</v>
      </c>
      <c r="J154" s="73">
        <v>5000</v>
      </c>
      <c r="K154" s="69" t="s">
        <v>489</v>
      </c>
      <c r="L154" s="74">
        <v>400</v>
      </c>
    </row>
    <row r="155" spans="1:12" ht="13.35" customHeight="1" x14ac:dyDescent="0.25">
      <c r="A155" s="69" t="s">
        <v>948</v>
      </c>
      <c r="B155" s="69" t="s">
        <v>543</v>
      </c>
      <c r="C155" s="69" t="s">
        <v>542</v>
      </c>
      <c r="D155" s="69" t="s">
        <v>489</v>
      </c>
      <c r="E155" s="69" t="s">
        <v>490</v>
      </c>
      <c r="F155" s="69" t="s">
        <v>543</v>
      </c>
      <c r="G155" s="73">
        <v>600</v>
      </c>
      <c r="H155" s="73">
        <v>0</v>
      </c>
      <c r="I155" s="73">
        <v>0</v>
      </c>
      <c r="J155" s="73">
        <v>600</v>
      </c>
      <c r="K155" s="69" t="s">
        <v>489</v>
      </c>
      <c r="L155" s="74">
        <v>400</v>
      </c>
    </row>
    <row r="156" spans="1:12" ht="13.35" customHeight="1" x14ac:dyDescent="0.25">
      <c r="A156" s="69" t="s">
        <v>948</v>
      </c>
      <c r="B156" s="69" t="s">
        <v>544</v>
      </c>
      <c r="C156" s="69" t="s">
        <v>545</v>
      </c>
      <c r="D156" s="69" t="s">
        <v>489</v>
      </c>
      <c r="E156" s="69" t="s">
        <v>490</v>
      </c>
      <c r="F156" s="69" t="s">
        <v>544</v>
      </c>
      <c r="G156" s="73">
        <v>200</v>
      </c>
      <c r="H156" s="73">
        <v>0</v>
      </c>
      <c r="I156" s="73">
        <v>0</v>
      </c>
      <c r="J156" s="73">
        <v>200</v>
      </c>
      <c r="K156" s="69" t="s">
        <v>489</v>
      </c>
      <c r="L156" s="74">
        <v>400</v>
      </c>
    </row>
    <row r="157" spans="1:12" ht="13.35" customHeight="1" x14ac:dyDescent="0.25">
      <c r="A157" s="69" t="s">
        <v>948</v>
      </c>
      <c r="B157" s="69" t="s">
        <v>556</v>
      </c>
      <c r="C157" s="69" t="s">
        <v>542</v>
      </c>
      <c r="D157" s="69" t="s">
        <v>489</v>
      </c>
      <c r="E157" s="69" t="s">
        <v>490</v>
      </c>
      <c r="F157" s="69" t="s">
        <v>556</v>
      </c>
      <c r="G157" s="73">
        <v>1000</v>
      </c>
      <c r="H157" s="73">
        <v>0</v>
      </c>
      <c r="I157" s="73">
        <v>0</v>
      </c>
      <c r="J157" s="73">
        <v>1000</v>
      </c>
      <c r="K157" s="69" t="s">
        <v>489</v>
      </c>
      <c r="L157" s="74">
        <v>400</v>
      </c>
    </row>
    <row r="158" spans="1:12" ht="13.35" customHeight="1" x14ac:dyDescent="0.25">
      <c r="A158" s="69" t="s">
        <v>948</v>
      </c>
      <c r="B158" s="69" t="s">
        <v>557</v>
      </c>
      <c r="C158" s="69" t="s">
        <v>542</v>
      </c>
      <c r="D158" s="69" t="s">
        <v>489</v>
      </c>
      <c r="E158" s="69" t="s">
        <v>490</v>
      </c>
      <c r="F158" s="69" t="s">
        <v>557</v>
      </c>
      <c r="G158" s="73">
        <v>2300</v>
      </c>
      <c r="H158" s="73">
        <v>0</v>
      </c>
      <c r="I158" s="73">
        <v>0</v>
      </c>
      <c r="J158" s="73">
        <v>2300</v>
      </c>
      <c r="K158" s="69" t="s">
        <v>489</v>
      </c>
      <c r="L158" s="74">
        <v>400</v>
      </c>
    </row>
    <row r="159" spans="1:12" ht="13.35" customHeight="1" x14ac:dyDescent="0.25">
      <c r="A159" s="69" t="s">
        <v>948</v>
      </c>
      <c r="B159" s="69" t="s">
        <v>21</v>
      </c>
      <c r="C159" s="69" t="s">
        <v>22</v>
      </c>
      <c r="D159" s="69" t="s">
        <v>35</v>
      </c>
      <c r="E159" s="69" t="s">
        <v>36</v>
      </c>
      <c r="F159" s="69" t="s">
        <v>21</v>
      </c>
      <c r="G159" s="73">
        <v>6682.87</v>
      </c>
      <c r="H159" s="73">
        <v>545.99</v>
      </c>
      <c r="I159" s="73">
        <v>1832</v>
      </c>
      <c r="J159" s="73">
        <v>4304.88</v>
      </c>
      <c r="K159" s="69" t="s">
        <v>35</v>
      </c>
      <c r="L159" s="74">
        <v>400</v>
      </c>
    </row>
    <row r="160" spans="1:12" ht="13.35" customHeight="1" x14ac:dyDescent="0.25">
      <c r="A160" s="69" t="s">
        <v>948</v>
      </c>
      <c r="B160" s="69" t="s">
        <v>96</v>
      </c>
      <c r="C160" s="69" t="s">
        <v>97</v>
      </c>
      <c r="D160" s="69" t="s">
        <v>35</v>
      </c>
      <c r="E160" s="69" t="s">
        <v>36</v>
      </c>
      <c r="F160" s="69" t="s">
        <v>96</v>
      </c>
      <c r="G160" s="73">
        <v>1000</v>
      </c>
      <c r="H160" s="73">
        <v>0</v>
      </c>
      <c r="I160" s="73">
        <v>0</v>
      </c>
      <c r="J160" s="73">
        <v>1000</v>
      </c>
      <c r="K160" s="69" t="s">
        <v>35</v>
      </c>
      <c r="L160" s="74">
        <v>400</v>
      </c>
    </row>
    <row r="161" spans="1:12" ht="13.35" customHeight="1" x14ac:dyDescent="0.25">
      <c r="A161" s="69" t="s">
        <v>948</v>
      </c>
      <c r="B161" s="69" t="s">
        <v>102</v>
      </c>
      <c r="C161" s="69" t="s">
        <v>103</v>
      </c>
      <c r="D161" s="69" t="s">
        <v>35</v>
      </c>
      <c r="E161" s="69" t="s">
        <v>36</v>
      </c>
      <c r="F161" s="69" t="s">
        <v>102</v>
      </c>
      <c r="G161" s="73">
        <v>1500</v>
      </c>
      <c r="H161" s="73">
        <v>0</v>
      </c>
      <c r="I161" s="73">
        <v>0</v>
      </c>
      <c r="J161" s="73">
        <v>1500</v>
      </c>
      <c r="K161" s="69" t="s">
        <v>35</v>
      </c>
      <c r="L161" s="74">
        <v>400</v>
      </c>
    </row>
    <row r="162" spans="1:12" ht="13.35" customHeight="1" x14ac:dyDescent="0.25">
      <c r="A162" s="69" t="s">
        <v>948</v>
      </c>
      <c r="B162" s="69" t="s">
        <v>106</v>
      </c>
      <c r="C162" s="69" t="s">
        <v>107</v>
      </c>
      <c r="D162" s="69" t="s">
        <v>35</v>
      </c>
      <c r="E162" s="69" t="s">
        <v>36</v>
      </c>
      <c r="F162" s="69" t="s">
        <v>106</v>
      </c>
      <c r="G162" s="73">
        <v>400</v>
      </c>
      <c r="H162" s="73">
        <v>0</v>
      </c>
      <c r="I162" s="73">
        <v>0</v>
      </c>
      <c r="J162" s="73">
        <v>400</v>
      </c>
      <c r="K162" s="69" t="s">
        <v>35</v>
      </c>
      <c r="L162" s="74">
        <v>400</v>
      </c>
    </row>
    <row r="163" spans="1:12" ht="13.35" customHeight="1" x14ac:dyDescent="0.25">
      <c r="A163" s="69" t="s">
        <v>948</v>
      </c>
      <c r="B163" s="69" t="s">
        <v>110</v>
      </c>
      <c r="C163" s="69" t="s">
        <v>111</v>
      </c>
      <c r="D163" s="69" t="s">
        <v>35</v>
      </c>
      <c r="E163" s="69" t="s">
        <v>36</v>
      </c>
      <c r="F163" s="69" t="s">
        <v>110</v>
      </c>
      <c r="G163" s="73">
        <v>36</v>
      </c>
      <c r="H163" s="73">
        <v>0</v>
      </c>
      <c r="I163" s="73">
        <v>0</v>
      </c>
      <c r="J163" s="73">
        <v>36</v>
      </c>
      <c r="K163" s="69" t="s">
        <v>35</v>
      </c>
      <c r="L163" s="74">
        <v>400</v>
      </c>
    </row>
    <row r="164" spans="1:12" ht="13.35" customHeight="1" x14ac:dyDescent="0.25">
      <c r="A164" s="69" t="s">
        <v>948</v>
      </c>
      <c r="B164" s="69" t="s">
        <v>116</v>
      </c>
      <c r="C164" s="69" t="s">
        <v>956</v>
      </c>
      <c r="D164" s="69" t="s">
        <v>35</v>
      </c>
      <c r="E164" s="69" t="s">
        <v>36</v>
      </c>
      <c r="F164" s="69" t="s">
        <v>116</v>
      </c>
      <c r="G164" s="73">
        <v>500</v>
      </c>
      <c r="H164" s="73">
        <v>0</v>
      </c>
      <c r="I164" s="73">
        <v>0</v>
      </c>
      <c r="J164" s="73">
        <v>500</v>
      </c>
      <c r="K164" s="69" t="s">
        <v>35</v>
      </c>
      <c r="L164" s="74">
        <v>400</v>
      </c>
    </row>
    <row r="165" spans="1:12" ht="13.35" customHeight="1" x14ac:dyDescent="0.25">
      <c r="A165" s="69" t="s">
        <v>948</v>
      </c>
      <c r="B165" s="69" t="s">
        <v>120</v>
      </c>
      <c r="C165" s="69" t="s">
        <v>957</v>
      </c>
      <c r="D165" s="69" t="s">
        <v>35</v>
      </c>
      <c r="E165" s="69" t="s">
        <v>36</v>
      </c>
      <c r="F165" s="69" t="s">
        <v>120</v>
      </c>
      <c r="G165" s="73">
        <v>135</v>
      </c>
      <c r="H165" s="73">
        <v>160</v>
      </c>
      <c r="I165" s="73">
        <v>0</v>
      </c>
      <c r="J165" s="73">
        <v>-25</v>
      </c>
      <c r="K165" s="69" t="s">
        <v>35</v>
      </c>
      <c r="L165" s="74">
        <v>400</v>
      </c>
    </row>
    <row r="166" spans="1:12" ht="13.35" customHeight="1" x14ac:dyDescent="0.25">
      <c r="A166" s="69" t="s">
        <v>948</v>
      </c>
      <c r="B166" s="69" t="s">
        <v>122</v>
      </c>
      <c r="C166" s="69" t="s">
        <v>123</v>
      </c>
      <c r="D166" s="69" t="s">
        <v>35</v>
      </c>
      <c r="E166" s="69" t="s">
        <v>36</v>
      </c>
      <c r="F166" s="69" t="s">
        <v>122</v>
      </c>
      <c r="G166" s="73">
        <v>1000</v>
      </c>
      <c r="H166" s="73">
        <v>280</v>
      </c>
      <c r="I166" s="73">
        <v>0</v>
      </c>
      <c r="J166" s="73">
        <v>720</v>
      </c>
      <c r="K166" s="69" t="s">
        <v>35</v>
      </c>
      <c r="L166" s="74">
        <v>400</v>
      </c>
    </row>
    <row r="167" spans="1:12" ht="13.35" customHeight="1" x14ac:dyDescent="0.25">
      <c r="A167" s="69" t="s">
        <v>948</v>
      </c>
      <c r="B167" s="69" t="s">
        <v>124</v>
      </c>
      <c r="C167" s="69" t="s">
        <v>958</v>
      </c>
      <c r="D167" s="69" t="s">
        <v>35</v>
      </c>
      <c r="E167" s="69" t="s">
        <v>36</v>
      </c>
      <c r="F167" s="69" t="s">
        <v>124</v>
      </c>
      <c r="G167" s="73">
        <v>290</v>
      </c>
      <c r="H167" s="73">
        <v>0</v>
      </c>
      <c r="I167" s="73">
        <v>0</v>
      </c>
      <c r="J167" s="73">
        <v>290</v>
      </c>
      <c r="K167" s="69" t="s">
        <v>35</v>
      </c>
      <c r="L167" s="74">
        <v>400</v>
      </c>
    </row>
    <row r="168" spans="1:12" ht="13.35" customHeight="1" x14ac:dyDescent="0.25">
      <c r="A168" s="69" t="s">
        <v>948</v>
      </c>
      <c r="B168" s="69" t="s">
        <v>126</v>
      </c>
      <c r="C168" s="69" t="s">
        <v>127</v>
      </c>
      <c r="D168" s="69" t="s">
        <v>35</v>
      </c>
      <c r="E168" s="69" t="s">
        <v>36</v>
      </c>
      <c r="F168" s="69" t="s">
        <v>126</v>
      </c>
      <c r="G168" s="73">
        <v>140</v>
      </c>
      <c r="H168" s="73">
        <v>135</v>
      </c>
      <c r="I168" s="73">
        <v>0</v>
      </c>
      <c r="J168" s="73">
        <v>5</v>
      </c>
      <c r="K168" s="69" t="s">
        <v>35</v>
      </c>
      <c r="L168" s="74">
        <v>400</v>
      </c>
    </row>
    <row r="169" spans="1:12" ht="13.35" customHeight="1" x14ac:dyDescent="0.25">
      <c r="A169" s="69" t="s">
        <v>948</v>
      </c>
      <c r="B169" s="69" t="s">
        <v>483</v>
      </c>
      <c r="C169" s="69" t="s">
        <v>484</v>
      </c>
      <c r="D169" s="69" t="s">
        <v>35</v>
      </c>
      <c r="E169" s="69" t="s">
        <v>36</v>
      </c>
      <c r="F169" s="69" t="s">
        <v>483</v>
      </c>
      <c r="G169" s="73">
        <v>30600</v>
      </c>
      <c r="H169" s="73">
        <v>582</v>
      </c>
      <c r="I169" s="73">
        <v>0</v>
      </c>
      <c r="J169" s="73">
        <v>30018</v>
      </c>
      <c r="K169" s="69" t="s">
        <v>35</v>
      </c>
      <c r="L169" s="74">
        <v>400</v>
      </c>
    </row>
    <row r="170" spans="1:12" ht="13.35" customHeight="1" x14ac:dyDescent="0.25">
      <c r="A170" s="69" t="s">
        <v>948</v>
      </c>
      <c r="B170" s="69" t="s">
        <v>508</v>
      </c>
      <c r="C170" s="69" t="s">
        <v>509</v>
      </c>
      <c r="D170" s="69" t="s">
        <v>35</v>
      </c>
      <c r="E170" s="69" t="s">
        <v>36</v>
      </c>
      <c r="F170" s="69" t="s">
        <v>508</v>
      </c>
      <c r="G170" s="73">
        <v>600</v>
      </c>
      <c r="H170" s="73">
        <v>0</v>
      </c>
      <c r="I170" s="73">
        <v>0</v>
      </c>
      <c r="J170" s="73">
        <v>600</v>
      </c>
      <c r="K170" s="69" t="s">
        <v>35</v>
      </c>
      <c r="L170" s="74">
        <v>400</v>
      </c>
    </row>
    <row r="171" spans="1:12" ht="13.35" customHeight="1" x14ac:dyDescent="0.25">
      <c r="A171" s="69" t="s">
        <v>948</v>
      </c>
      <c r="B171" s="69" t="s">
        <v>514</v>
      </c>
      <c r="C171" s="69" t="s">
        <v>515</v>
      </c>
      <c r="D171" s="69" t="s">
        <v>35</v>
      </c>
      <c r="E171" s="69" t="s">
        <v>36</v>
      </c>
      <c r="F171" s="69" t="s">
        <v>514</v>
      </c>
      <c r="G171" s="73">
        <v>500</v>
      </c>
      <c r="H171" s="73">
        <v>0</v>
      </c>
      <c r="I171" s="73">
        <v>0</v>
      </c>
      <c r="J171" s="73">
        <v>500</v>
      </c>
      <c r="K171" s="69" t="s">
        <v>35</v>
      </c>
      <c r="L171" s="74">
        <v>400</v>
      </c>
    </row>
    <row r="172" spans="1:12" ht="13.35" customHeight="1" x14ac:dyDescent="0.25">
      <c r="A172" s="69" t="s">
        <v>948</v>
      </c>
      <c r="B172" s="69" t="s">
        <v>516</v>
      </c>
      <c r="C172" s="69" t="s">
        <v>517</v>
      </c>
      <c r="D172" s="69" t="s">
        <v>35</v>
      </c>
      <c r="E172" s="69" t="s">
        <v>36</v>
      </c>
      <c r="F172" s="69" t="s">
        <v>516</v>
      </c>
      <c r="G172" s="73">
        <v>500</v>
      </c>
      <c r="H172" s="73">
        <v>0</v>
      </c>
      <c r="I172" s="73">
        <v>0</v>
      </c>
      <c r="J172" s="73">
        <v>500</v>
      </c>
      <c r="K172" s="69" t="s">
        <v>35</v>
      </c>
      <c r="L172" s="74">
        <v>400</v>
      </c>
    </row>
    <row r="173" spans="1:12" ht="13.35" customHeight="1" x14ac:dyDescent="0.25">
      <c r="A173" s="69" t="s">
        <v>948</v>
      </c>
      <c r="B173" s="69" t="s">
        <v>525</v>
      </c>
      <c r="C173" s="69" t="s">
        <v>526</v>
      </c>
      <c r="D173" s="69" t="s">
        <v>35</v>
      </c>
      <c r="E173" s="69" t="s">
        <v>36</v>
      </c>
      <c r="F173" s="69" t="s">
        <v>525</v>
      </c>
      <c r="G173" s="73">
        <v>2600</v>
      </c>
      <c r="H173" s="73">
        <v>0</v>
      </c>
      <c r="I173" s="73">
        <v>0</v>
      </c>
      <c r="J173" s="73">
        <v>2600</v>
      </c>
      <c r="K173" s="69" t="s">
        <v>35</v>
      </c>
      <c r="L173" s="74">
        <v>400</v>
      </c>
    </row>
    <row r="174" spans="1:12" ht="13.35" customHeight="1" x14ac:dyDescent="0.25">
      <c r="A174" s="69" t="s">
        <v>948</v>
      </c>
      <c r="B174" s="69" t="s">
        <v>529</v>
      </c>
      <c r="C174" s="69" t="s">
        <v>530</v>
      </c>
      <c r="D174" s="69" t="s">
        <v>35</v>
      </c>
      <c r="E174" s="69" t="s">
        <v>36</v>
      </c>
      <c r="F174" s="69" t="s">
        <v>529</v>
      </c>
      <c r="G174" s="73">
        <v>27000</v>
      </c>
      <c r="H174" s="73">
        <v>9751.52</v>
      </c>
      <c r="I174" s="73">
        <v>0</v>
      </c>
      <c r="J174" s="73">
        <v>17248.48</v>
      </c>
      <c r="K174" s="69" t="s">
        <v>35</v>
      </c>
      <c r="L174" s="74">
        <v>400</v>
      </c>
    </row>
    <row r="175" spans="1:12" ht="13.35" customHeight="1" x14ac:dyDescent="0.25">
      <c r="A175" s="69" t="s">
        <v>948</v>
      </c>
      <c r="B175" s="69" t="s">
        <v>531</v>
      </c>
      <c r="C175" s="69" t="s">
        <v>532</v>
      </c>
      <c r="D175" s="69" t="s">
        <v>35</v>
      </c>
      <c r="E175" s="69" t="s">
        <v>36</v>
      </c>
      <c r="F175" s="69" t="s">
        <v>531</v>
      </c>
      <c r="G175" s="73">
        <v>1900</v>
      </c>
      <c r="H175" s="73">
        <v>0</v>
      </c>
      <c r="I175" s="73">
        <v>0</v>
      </c>
      <c r="J175" s="73">
        <v>1900</v>
      </c>
      <c r="K175" s="69" t="s">
        <v>35</v>
      </c>
      <c r="L175" s="74">
        <v>400</v>
      </c>
    </row>
    <row r="176" spans="1:12" ht="13.35" customHeight="1" x14ac:dyDescent="0.25">
      <c r="A176" s="69" t="s">
        <v>948</v>
      </c>
      <c r="B176" s="69" t="s">
        <v>533</v>
      </c>
      <c r="C176" s="69" t="s">
        <v>534</v>
      </c>
      <c r="D176" s="69" t="s">
        <v>35</v>
      </c>
      <c r="E176" s="69" t="s">
        <v>36</v>
      </c>
      <c r="F176" s="69" t="s">
        <v>533</v>
      </c>
      <c r="G176" s="73">
        <v>3400</v>
      </c>
      <c r="H176" s="73">
        <v>0</v>
      </c>
      <c r="I176" s="73">
        <v>0</v>
      </c>
      <c r="J176" s="73">
        <v>3400</v>
      </c>
      <c r="K176" s="69" t="s">
        <v>35</v>
      </c>
      <c r="L176" s="74">
        <v>400</v>
      </c>
    </row>
    <row r="177" spans="1:12" ht="13.35" customHeight="1" x14ac:dyDescent="0.25">
      <c r="A177" s="69" t="s">
        <v>948</v>
      </c>
      <c r="B177" s="69" t="s">
        <v>535</v>
      </c>
      <c r="C177" s="69" t="s">
        <v>536</v>
      </c>
      <c r="D177" s="69" t="s">
        <v>35</v>
      </c>
      <c r="E177" s="69" t="s">
        <v>36</v>
      </c>
      <c r="F177" s="69" t="s">
        <v>535</v>
      </c>
      <c r="G177" s="73">
        <v>1000</v>
      </c>
      <c r="H177" s="73">
        <v>1150</v>
      </c>
      <c r="I177" s="73">
        <v>0</v>
      </c>
      <c r="J177" s="73">
        <v>-150</v>
      </c>
      <c r="K177" s="69" t="s">
        <v>35</v>
      </c>
      <c r="L177" s="74">
        <v>400</v>
      </c>
    </row>
    <row r="178" spans="1:12" ht="13.35" customHeight="1" x14ac:dyDescent="0.25">
      <c r="A178" s="69" t="s">
        <v>948</v>
      </c>
      <c r="B178" s="69" t="s">
        <v>537</v>
      </c>
      <c r="C178" s="69" t="s">
        <v>538</v>
      </c>
      <c r="D178" s="69" t="s">
        <v>35</v>
      </c>
      <c r="E178" s="69" t="s">
        <v>36</v>
      </c>
      <c r="F178" s="69" t="s">
        <v>537</v>
      </c>
      <c r="G178" s="73">
        <v>0</v>
      </c>
      <c r="H178" s="73">
        <v>319.95</v>
      </c>
      <c r="I178" s="73">
        <v>0</v>
      </c>
      <c r="J178" s="73">
        <v>-319.95</v>
      </c>
      <c r="K178" s="69" t="s">
        <v>35</v>
      </c>
      <c r="L178" s="74">
        <v>400</v>
      </c>
    </row>
    <row r="179" spans="1:12" ht="13.35" customHeight="1" x14ac:dyDescent="0.25">
      <c r="A179" s="69" t="s">
        <v>948</v>
      </c>
      <c r="B179" s="69" t="s">
        <v>539</v>
      </c>
      <c r="C179" s="69" t="s">
        <v>540</v>
      </c>
      <c r="D179" s="69" t="s">
        <v>35</v>
      </c>
      <c r="E179" s="69" t="s">
        <v>36</v>
      </c>
      <c r="F179" s="69" t="s">
        <v>539</v>
      </c>
      <c r="G179" s="73">
        <v>35500</v>
      </c>
      <c r="H179" s="73">
        <v>0</v>
      </c>
      <c r="I179" s="73">
        <v>0</v>
      </c>
      <c r="J179" s="73">
        <v>35500</v>
      </c>
      <c r="K179" s="69" t="s">
        <v>35</v>
      </c>
      <c r="L179" s="74">
        <v>400</v>
      </c>
    </row>
    <row r="180" spans="1:12" ht="13.35" customHeight="1" x14ac:dyDescent="0.25">
      <c r="A180" s="69" t="s">
        <v>948</v>
      </c>
      <c r="B180" s="69" t="s">
        <v>559</v>
      </c>
      <c r="C180" s="69" t="s">
        <v>560</v>
      </c>
      <c r="D180" s="69" t="s">
        <v>35</v>
      </c>
      <c r="E180" s="69" t="s">
        <v>36</v>
      </c>
      <c r="F180" s="69" t="s">
        <v>559</v>
      </c>
      <c r="G180" s="73">
        <v>2000</v>
      </c>
      <c r="H180" s="73">
        <v>0</v>
      </c>
      <c r="I180" s="73">
        <v>0</v>
      </c>
      <c r="J180" s="73">
        <v>2000</v>
      </c>
      <c r="K180" s="69" t="s">
        <v>35</v>
      </c>
      <c r="L180" s="74">
        <v>400</v>
      </c>
    </row>
    <row r="181" spans="1:12" ht="13.35" customHeight="1" x14ac:dyDescent="0.25">
      <c r="A181" s="69" t="s">
        <v>948</v>
      </c>
      <c r="B181" s="69" t="s">
        <v>561</v>
      </c>
      <c r="C181" s="69" t="s">
        <v>560</v>
      </c>
      <c r="D181" s="69" t="s">
        <v>35</v>
      </c>
      <c r="E181" s="69" t="s">
        <v>36</v>
      </c>
      <c r="F181" s="69" t="s">
        <v>561</v>
      </c>
      <c r="G181" s="73">
        <v>600</v>
      </c>
      <c r="H181" s="73">
        <v>0</v>
      </c>
      <c r="I181" s="73">
        <v>0</v>
      </c>
      <c r="J181" s="73">
        <v>600</v>
      </c>
      <c r="K181" s="69" t="s">
        <v>35</v>
      </c>
      <c r="L181" s="74">
        <v>400</v>
      </c>
    </row>
    <row r="182" spans="1:12" ht="13.35" customHeight="1" x14ac:dyDescent="0.25">
      <c r="A182" s="69" t="s">
        <v>948</v>
      </c>
      <c r="B182" s="69" t="s">
        <v>562</v>
      </c>
      <c r="C182" s="69" t="s">
        <v>563</v>
      </c>
      <c r="D182" s="69" t="s">
        <v>35</v>
      </c>
      <c r="E182" s="69" t="s">
        <v>36</v>
      </c>
      <c r="F182" s="69" t="s">
        <v>562</v>
      </c>
      <c r="G182" s="73">
        <v>0</v>
      </c>
      <c r="H182" s="73">
        <v>105</v>
      </c>
      <c r="I182" s="73">
        <v>0</v>
      </c>
      <c r="J182" s="73">
        <v>-105</v>
      </c>
      <c r="K182" s="69" t="s">
        <v>35</v>
      </c>
      <c r="L182" s="74">
        <v>400</v>
      </c>
    </row>
    <row r="183" spans="1:12" ht="13.35" customHeight="1" x14ac:dyDescent="0.25">
      <c r="A183" s="69" t="s">
        <v>948</v>
      </c>
      <c r="B183" s="69" t="s">
        <v>565</v>
      </c>
      <c r="C183" s="69" t="s">
        <v>566</v>
      </c>
      <c r="D183" s="69" t="s">
        <v>35</v>
      </c>
      <c r="E183" s="69" t="s">
        <v>36</v>
      </c>
      <c r="F183" s="69" t="s">
        <v>565</v>
      </c>
      <c r="G183" s="73">
        <v>500</v>
      </c>
      <c r="H183" s="73">
        <v>0</v>
      </c>
      <c r="I183" s="73">
        <v>0</v>
      </c>
      <c r="J183" s="73">
        <v>500</v>
      </c>
      <c r="K183" s="69" t="s">
        <v>35</v>
      </c>
      <c r="L183" s="74">
        <v>400</v>
      </c>
    </row>
    <row r="184" spans="1:12" ht="13.35" customHeight="1" x14ac:dyDescent="0.25">
      <c r="A184" s="69" t="s">
        <v>948</v>
      </c>
      <c r="B184" s="69" t="s">
        <v>569</v>
      </c>
      <c r="C184" s="69" t="s">
        <v>560</v>
      </c>
      <c r="D184" s="69" t="s">
        <v>35</v>
      </c>
      <c r="E184" s="69" t="s">
        <v>36</v>
      </c>
      <c r="F184" s="69" t="s">
        <v>569</v>
      </c>
      <c r="G184" s="73">
        <v>500</v>
      </c>
      <c r="H184" s="73">
        <v>0</v>
      </c>
      <c r="I184" s="73">
        <v>0</v>
      </c>
      <c r="J184" s="73">
        <v>500</v>
      </c>
      <c r="K184" s="69" t="s">
        <v>35</v>
      </c>
      <c r="L184" s="74">
        <v>400</v>
      </c>
    </row>
    <row r="185" spans="1:12" ht="13.35" customHeight="1" x14ac:dyDescent="0.25">
      <c r="A185" s="69" t="s">
        <v>948</v>
      </c>
      <c r="B185" s="69" t="s">
        <v>570</v>
      </c>
      <c r="C185" s="69" t="s">
        <v>571</v>
      </c>
      <c r="D185" s="69" t="s">
        <v>35</v>
      </c>
      <c r="E185" s="69" t="s">
        <v>36</v>
      </c>
      <c r="F185" s="69" t="s">
        <v>570</v>
      </c>
      <c r="G185" s="73">
        <v>2000</v>
      </c>
      <c r="H185" s="73">
        <v>0</v>
      </c>
      <c r="I185" s="73">
        <v>0</v>
      </c>
      <c r="J185" s="73">
        <v>2000</v>
      </c>
      <c r="K185" s="69" t="s">
        <v>35</v>
      </c>
      <c r="L185" s="74">
        <v>400</v>
      </c>
    </row>
    <row r="186" spans="1:12" ht="13.35" customHeight="1" x14ac:dyDescent="0.25">
      <c r="A186" s="69" t="s">
        <v>948</v>
      </c>
      <c r="B186" s="69" t="s">
        <v>574</v>
      </c>
      <c r="C186" s="69" t="s">
        <v>560</v>
      </c>
      <c r="D186" s="69" t="s">
        <v>35</v>
      </c>
      <c r="E186" s="69" t="s">
        <v>36</v>
      </c>
      <c r="F186" s="69" t="s">
        <v>574</v>
      </c>
      <c r="G186" s="73">
        <v>500</v>
      </c>
      <c r="H186" s="73">
        <v>0</v>
      </c>
      <c r="I186" s="73">
        <v>0</v>
      </c>
      <c r="J186" s="73">
        <v>500</v>
      </c>
      <c r="K186" s="69" t="s">
        <v>35</v>
      </c>
      <c r="L186" s="74">
        <v>400</v>
      </c>
    </row>
    <row r="187" spans="1:12" ht="13.35" customHeight="1" x14ac:dyDescent="0.25">
      <c r="A187" s="69" t="s">
        <v>948</v>
      </c>
      <c r="B187" s="69" t="s">
        <v>577</v>
      </c>
      <c r="C187" s="69" t="s">
        <v>578</v>
      </c>
      <c r="D187" s="69" t="s">
        <v>35</v>
      </c>
      <c r="E187" s="69" t="s">
        <v>36</v>
      </c>
      <c r="F187" s="69" t="s">
        <v>577</v>
      </c>
      <c r="G187" s="73">
        <v>500</v>
      </c>
      <c r="H187" s="73">
        <v>0</v>
      </c>
      <c r="I187" s="73">
        <v>0</v>
      </c>
      <c r="J187" s="73">
        <v>500</v>
      </c>
      <c r="K187" s="69" t="s">
        <v>35</v>
      </c>
      <c r="L187" s="74">
        <v>400</v>
      </c>
    </row>
    <row r="188" spans="1:12" ht="13.35" customHeight="1" x14ac:dyDescent="0.25">
      <c r="A188" s="69" t="s">
        <v>948</v>
      </c>
      <c r="B188" s="69" t="s">
        <v>579</v>
      </c>
      <c r="C188" s="69" t="s">
        <v>560</v>
      </c>
      <c r="D188" s="69" t="s">
        <v>35</v>
      </c>
      <c r="E188" s="69" t="s">
        <v>36</v>
      </c>
      <c r="F188" s="69" t="s">
        <v>579</v>
      </c>
      <c r="G188" s="73">
        <v>1000</v>
      </c>
      <c r="H188" s="73">
        <v>0</v>
      </c>
      <c r="I188" s="73">
        <v>0</v>
      </c>
      <c r="J188" s="73">
        <v>1000</v>
      </c>
      <c r="K188" s="69" t="s">
        <v>35</v>
      </c>
      <c r="L188" s="74">
        <v>400</v>
      </c>
    </row>
    <row r="189" spans="1:12" ht="13.35" customHeight="1" x14ac:dyDescent="0.25">
      <c r="A189" s="69" t="s">
        <v>948</v>
      </c>
      <c r="B189" s="69" t="s">
        <v>587</v>
      </c>
      <c r="C189" s="69" t="s">
        <v>588</v>
      </c>
      <c r="D189" s="69" t="s">
        <v>35</v>
      </c>
      <c r="E189" s="69" t="s">
        <v>36</v>
      </c>
      <c r="F189" s="69" t="s">
        <v>587</v>
      </c>
      <c r="G189" s="73">
        <v>12000</v>
      </c>
      <c r="H189" s="73">
        <v>0</v>
      </c>
      <c r="I189" s="73">
        <v>0</v>
      </c>
      <c r="J189" s="73">
        <v>12000</v>
      </c>
      <c r="K189" s="69" t="s">
        <v>35</v>
      </c>
      <c r="L189" s="74">
        <v>400</v>
      </c>
    </row>
    <row r="190" spans="1:12" ht="13.35" customHeight="1" x14ac:dyDescent="0.25">
      <c r="A190" s="69" t="s">
        <v>948</v>
      </c>
      <c r="B190" s="69" t="s">
        <v>580</v>
      </c>
      <c r="C190" s="69" t="s">
        <v>581</v>
      </c>
      <c r="D190" s="69" t="s">
        <v>582</v>
      </c>
      <c r="E190" s="69" t="s">
        <v>583</v>
      </c>
      <c r="F190" s="69" t="s">
        <v>580</v>
      </c>
      <c r="G190" s="73">
        <v>38500</v>
      </c>
      <c r="H190" s="73">
        <v>9049.9500000000007</v>
      </c>
      <c r="I190" s="73">
        <v>0</v>
      </c>
      <c r="J190" s="73">
        <v>29450.05</v>
      </c>
      <c r="K190" s="69" t="s">
        <v>582</v>
      </c>
      <c r="L190" s="74">
        <v>400</v>
      </c>
    </row>
    <row r="191" spans="1:12" ht="13.35" customHeight="1" x14ac:dyDescent="0.25">
      <c r="A191" s="69" t="s">
        <v>948</v>
      </c>
      <c r="B191" s="69" t="s">
        <v>585</v>
      </c>
      <c r="C191" s="69" t="s">
        <v>581</v>
      </c>
      <c r="D191" s="69" t="s">
        <v>582</v>
      </c>
      <c r="E191" s="69" t="s">
        <v>583</v>
      </c>
      <c r="F191" s="69" t="s">
        <v>585</v>
      </c>
      <c r="G191" s="73">
        <v>500</v>
      </c>
      <c r="H191" s="73">
        <v>0</v>
      </c>
      <c r="I191" s="73">
        <v>0</v>
      </c>
      <c r="J191" s="73">
        <v>500</v>
      </c>
      <c r="K191" s="69" t="s">
        <v>582</v>
      </c>
      <c r="L191" s="74">
        <v>400</v>
      </c>
    </row>
    <row r="192" spans="1:12" ht="13.35" customHeight="1" x14ac:dyDescent="0.25">
      <c r="A192" s="69" t="s">
        <v>948</v>
      </c>
      <c r="B192" s="69" t="s">
        <v>586</v>
      </c>
      <c r="C192" s="69" t="s">
        <v>581</v>
      </c>
      <c r="D192" s="69" t="s">
        <v>582</v>
      </c>
      <c r="E192" s="69" t="s">
        <v>583</v>
      </c>
      <c r="F192" s="69" t="s">
        <v>586</v>
      </c>
      <c r="G192" s="73">
        <v>500</v>
      </c>
      <c r="H192" s="73">
        <v>0</v>
      </c>
      <c r="I192" s="73">
        <v>0</v>
      </c>
      <c r="J192" s="73">
        <v>500</v>
      </c>
      <c r="K192" s="69" t="s">
        <v>582</v>
      </c>
      <c r="L192" s="74">
        <v>400</v>
      </c>
    </row>
    <row r="193" spans="1:12" ht="13.35" customHeight="1" x14ac:dyDescent="0.25">
      <c r="A193" s="69" t="s">
        <v>948</v>
      </c>
      <c r="B193" s="69" t="s">
        <v>618</v>
      </c>
      <c r="C193" s="69" t="s">
        <v>617</v>
      </c>
      <c r="D193" s="69" t="s">
        <v>621</v>
      </c>
      <c r="E193" s="69" t="s">
        <v>622</v>
      </c>
      <c r="F193" s="69" t="s">
        <v>618</v>
      </c>
      <c r="G193" s="73">
        <v>791478.55</v>
      </c>
      <c r="H193" s="73">
        <v>454516.19</v>
      </c>
      <c r="I193" s="73">
        <v>17580.669999999998</v>
      </c>
      <c r="J193" s="73">
        <v>319381.69</v>
      </c>
      <c r="K193" s="69" t="s">
        <v>621</v>
      </c>
      <c r="L193" s="74">
        <v>400</v>
      </c>
    </row>
    <row r="194" spans="1:12" ht="13.35" customHeight="1" x14ac:dyDescent="0.25">
      <c r="A194" s="69" t="s">
        <v>948</v>
      </c>
      <c r="B194" s="69" t="s">
        <v>503</v>
      </c>
      <c r="C194" s="69" t="s">
        <v>504</v>
      </c>
      <c r="D194" s="69" t="s">
        <v>194</v>
      </c>
      <c r="E194" s="69" t="s">
        <v>195</v>
      </c>
      <c r="F194" s="69" t="s">
        <v>503</v>
      </c>
      <c r="G194" s="73">
        <v>5000</v>
      </c>
      <c r="H194" s="73">
        <v>0</v>
      </c>
      <c r="I194" s="73">
        <v>0</v>
      </c>
      <c r="J194" s="73">
        <v>5000</v>
      </c>
      <c r="K194" s="69" t="s">
        <v>194</v>
      </c>
      <c r="L194" s="74">
        <v>400</v>
      </c>
    </row>
    <row r="195" spans="1:12" ht="13.35" customHeight="1" x14ac:dyDescent="0.25">
      <c r="A195" s="69" t="s">
        <v>948</v>
      </c>
      <c r="B195" s="69" t="s">
        <v>394</v>
      </c>
      <c r="C195" s="69" t="s">
        <v>395</v>
      </c>
      <c r="D195" s="69" t="s">
        <v>98</v>
      </c>
      <c r="E195" s="69" t="s">
        <v>99</v>
      </c>
      <c r="F195" s="69" t="s">
        <v>394</v>
      </c>
      <c r="G195" s="73">
        <v>840.48</v>
      </c>
      <c r="H195" s="73">
        <v>0</v>
      </c>
      <c r="I195" s="73">
        <v>0</v>
      </c>
      <c r="J195" s="73">
        <v>840.48</v>
      </c>
      <c r="K195" s="69" t="s">
        <v>98</v>
      </c>
      <c r="L195" s="74">
        <v>400</v>
      </c>
    </row>
    <row r="196" spans="1:12" ht="13.35" customHeight="1" x14ac:dyDescent="0.25">
      <c r="A196" s="69" t="s">
        <v>948</v>
      </c>
      <c r="B196" s="69" t="s">
        <v>503</v>
      </c>
      <c r="C196" s="69" t="s">
        <v>504</v>
      </c>
      <c r="D196" s="69" t="s">
        <v>98</v>
      </c>
      <c r="E196" s="69" t="s">
        <v>99</v>
      </c>
      <c r="F196" s="69" t="s">
        <v>503</v>
      </c>
      <c r="G196" s="73">
        <v>500</v>
      </c>
      <c r="H196" s="73">
        <v>0</v>
      </c>
      <c r="I196" s="73">
        <v>0</v>
      </c>
      <c r="J196" s="73">
        <v>500</v>
      </c>
      <c r="K196" s="69" t="s">
        <v>98</v>
      </c>
      <c r="L196" s="74">
        <v>400</v>
      </c>
    </row>
    <row r="197" spans="1:12" ht="13.35" customHeight="1" x14ac:dyDescent="0.25">
      <c r="A197" s="69" t="s">
        <v>948</v>
      </c>
      <c r="B197" s="69" t="s">
        <v>514</v>
      </c>
      <c r="C197" s="69" t="s">
        <v>515</v>
      </c>
      <c r="D197" s="69" t="s">
        <v>98</v>
      </c>
      <c r="E197" s="69" t="s">
        <v>99</v>
      </c>
      <c r="F197" s="69" t="s">
        <v>514</v>
      </c>
      <c r="G197" s="73">
        <v>3600</v>
      </c>
      <c r="H197" s="73">
        <v>0</v>
      </c>
      <c r="I197" s="73">
        <v>0</v>
      </c>
      <c r="J197" s="73">
        <v>3600</v>
      </c>
      <c r="K197" s="69" t="s">
        <v>98</v>
      </c>
      <c r="L197" s="74">
        <v>400</v>
      </c>
    </row>
    <row r="198" spans="1:12" ht="13.35" customHeight="1" x14ac:dyDescent="0.25">
      <c r="A198" s="69" t="s">
        <v>948</v>
      </c>
      <c r="B198" s="69" t="s">
        <v>523</v>
      </c>
      <c r="C198" s="69" t="s">
        <v>524</v>
      </c>
      <c r="D198" s="69" t="s">
        <v>98</v>
      </c>
      <c r="E198" s="69" t="s">
        <v>99</v>
      </c>
      <c r="F198" s="69" t="s">
        <v>523</v>
      </c>
      <c r="G198" s="73">
        <v>500</v>
      </c>
      <c r="H198" s="73">
        <v>0</v>
      </c>
      <c r="I198" s="73">
        <v>0</v>
      </c>
      <c r="J198" s="73">
        <v>500</v>
      </c>
      <c r="K198" s="69" t="s">
        <v>98</v>
      </c>
      <c r="L198" s="74">
        <v>400</v>
      </c>
    </row>
    <row r="199" spans="1:12" ht="13.35" customHeight="1" x14ac:dyDescent="0.25">
      <c r="A199" s="69" t="s">
        <v>948</v>
      </c>
      <c r="B199" s="69" t="s">
        <v>529</v>
      </c>
      <c r="C199" s="69" t="s">
        <v>530</v>
      </c>
      <c r="D199" s="69" t="s">
        <v>98</v>
      </c>
      <c r="E199" s="69" t="s">
        <v>99</v>
      </c>
      <c r="F199" s="69" t="s">
        <v>529</v>
      </c>
      <c r="G199" s="73">
        <v>600</v>
      </c>
      <c r="H199" s="73">
        <v>0</v>
      </c>
      <c r="I199" s="73">
        <v>0</v>
      </c>
      <c r="J199" s="73">
        <v>600</v>
      </c>
      <c r="K199" s="69" t="s">
        <v>98</v>
      </c>
      <c r="L199" s="74">
        <v>400</v>
      </c>
    </row>
    <row r="200" spans="1:12" ht="13.35" customHeight="1" x14ac:dyDescent="0.25">
      <c r="A200" s="69" t="s">
        <v>948</v>
      </c>
      <c r="B200" s="69" t="s">
        <v>539</v>
      </c>
      <c r="C200" s="69" t="s">
        <v>540</v>
      </c>
      <c r="D200" s="69" t="s">
        <v>98</v>
      </c>
      <c r="E200" s="69" t="s">
        <v>99</v>
      </c>
      <c r="F200" s="69" t="s">
        <v>539</v>
      </c>
      <c r="G200" s="73">
        <v>7500</v>
      </c>
      <c r="H200" s="73">
        <v>0</v>
      </c>
      <c r="I200" s="73">
        <v>0</v>
      </c>
      <c r="J200" s="73">
        <v>7500</v>
      </c>
      <c r="K200" s="69" t="s">
        <v>98</v>
      </c>
      <c r="L200" s="74">
        <v>400</v>
      </c>
    </row>
    <row r="201" spans="1:12" ht="13.35" customHeight="1" x14ac:dyDescent="0.25">
      <c r="A201" s="69" t="s">
        <v>948</v>
      </c>
      <c r="B201" s="69" t="s">
        <v>580</v>
      </c>
      <c r="C201" s="69" t="s">
        <v>581</v>
      </c>
      <c r="D201" s="69" t="s">
        <v>819</v>
      </c>
      <c r="E201" s="69" t="s">
        <v>820</v>
      </c>
      <c r="F201" s="69" t="s">
        <v>580</v>
      </c>
      <c r="G201" s="73">
        <v>500</v>
      </c>
      <c r="H201" s="73">
        <v>198.38</v>
      </c>
      <c r="I201" s="73">
        <v>0</v>
      </c>
      <c r="J201" s="73">
        <v>301.62</v>
      </c>
      <c r="K201" s="69" t="s">
        <v>819</v>
      </c>
      <c r="L201" s="74">
        <v>400</v>
      </c>
    </row>
    <row r="202" spans="1:12" ht="13.35" customHeight="1" x14ac:dyDescent="0.25">
      <c r="A202" s="69" t="s">
        <v>948</v>
      </c>
      <c r="B202" s="69" t="s">
        <v>483</v>
      </c>
      <c r="C202" s="69" t="s">
        <v>484</v>
      </c>
      <c r="D202" s="69" t="s">
        <v>857</v>
      </c>
      <c r="E202" s="69" t="s">
        <v>858</v>
      </c>
      <c r="F202" s="69" t="s">
        <v>483</v>
      </c>
      <c r="G202" s="73">
        <v>2000</v>
      </c>
      <c r="H202" s="73">
        <v>0</v>
      </c>
      <c r="I202" s="73">
        <v>0</v>
      </c>
      <c r="J202" s="73">
        <v>2000</v>
      </c>
      <c r="K202" s="69" t="s">
        <v>857</v>
      </c>
      <c r="L202" s="74">
        <v>400</v>
      </c>
    </row>
    <row r="203" spans="1:12" ht="13.35" customHeight="1" x14ac:dyDescent="0.25">
      <c r="A203" s="69" t="s">
        <v>948</v>
      </c>
      <c r="B203" s="69" t="s">
        <v>84</v>
      </c>
      <c r="C203" s="69" t="s">
        <v>85</v>
      </c>
      <c r="D203" s="69" t="s">
        <v>86</v>
      </c>
      <c r="E203" s="69" t="s">
        <v>87</v>
      </c>
      <c r="F203" s="69" t="s">
        <v>84</v>
      </c>
      <c r="G203" s="73">
        <v>2097.4499999999998</v>
      </c>
      <c r="H203" s="73">
        <v>0</v>
      </c>
      <c r="I203" s="73">
        <v>0</v>
      </c>
      <c r="J203" s="73">
        <v>2097.4499999999998</v>
      </c>
      <c r="K203" s="69" t="s">
        <v>86</v>
      </c>
      <c r="L203" s="74">
        <v>500</v>
      </c>
    </row>
    <row r="204" spans="1:12" ht="13.35" customHeight="1" x14ac:dyDescent="0.25">
      <c r="A204" s="69" t="s">
        <v>948</v>
      </c>
      <c r="B204" s="69" t="s">
        <v>200</v>
      </c>
      <c r="C204" s="69" t="s">
        <v>201</v>
      </c>
      <c r="D204" s="69" t="s">
        <v>17</v>
      </c>
      <c r="E204" s="69" t="s">
        <v>18</v>
      </c>
      <c r="F204" s="69" t="s">
        <v>200</v>
      </c>
      <c r="G204" s="73">
        <v>35500</v>
      </c>
      <c r="H204" s="73">
        <v>44387.75</v>
      </c>
      <c r="I204" s="73">
        <v>0</v>
      </c>
      <c r="J204" s="73">
        <v>-8887.75</v>
      </c>
      <c r="K204" s="69" t="s">
        <v>17</v>
      </c>
      <c r="L204" s="74">
        <v>500</v>
      </c>
    </row>
    <row r="205" spans="1:12" ht="13.35" customHeight="1" x14ac:dyDescent="0.25">
      <c r="A205" s="69" t="s">
        <v>948</v>
      </c>
      <c r="B205" s="69" t="s">
        <v>603</v>
      </c>
      <c r="C205" s="69" t="s">
        <v>604</v>
      </c>
      <c r="D205" s="69" t="s">
        <v>17</v>
      </c>
      <c r="E205" s="69" t="s">
        <v>18</v>
      </c>
      <c r="F205" s="69" t="s">
        <v>603</v>
      </c>
      <c r="G205" s="73">
        <v>4487000</v>
      </c>
      <c r="H205" s="73">
        <v>2245356.65</v>
      </c>
      <c r="I205" s="73">
        <v>0</v>
      </c>
      <c r="J205" s="73">
        <v>2241643.35</v>
      </c>
      <c r="K205" s="69" t="s">
        <v>17</v>
      </c>
      <c r="L205" s="74">
        <v>500</v>
      </c>
    </row>
    <row r="206" spans="1:12" ht="13.35" customHeight="1" x14ac:dyDescent="0.25">
      <c r="A206" s="69" t="s">
        <v>948</v>
      </c>
      <c r="B206" s="69" t="s">
        <v>607</v>
      </c>
      <c r="C206" s="69" t="s">
        <v>604</v>
      </c>
      <c r="D206" s="69" t="s">
        <v>17</v>
      </c>
      <c r="E206" s="69" t="s">
        <v>18</v>
      </c>
      <c r="F206" s="69" t="s">
        <v>607</v>
      </c>
      <c r="G206" s="73">
        <v>400000</v>
      </c>
      <c r="H206" s="73">
        <v>187848.53</v>
      </c>
      <c r="I206" s="73">
        <v>0</v>
      </c>
      <c r="J206" s="73">
        <v>212151.47</v>
      </c>
      <c r="K206" s="69" t="s">
        <v>17</v>
      </c>
      <c r="L206" s="74">
        <v>500</v>
      </c>
    </row>
    <row r="207" spans="1:12" ht="13.35" customHeight="1" x14ac:dyDescent="0.25">
      <c r="A207" s="69" t="s">
        <v>948</v>
      </c>
      <c r="B207" s="69" t="s">
        <v>859</v>
      </c>
      <c r="C207" s="69" t="s">
        <v>860</v>
      </c>
      <c r="D207" s="69" t="s">
        <v>17</v>
      </c>
      <c r="E207" s="69" t="s">
        <v>18</v>
      </c>
      <c r="F207" s="69" t="s">
        <v>859</v>
      </c>
      <c r="G207" s="73">
        <v>26000</v>
      </c>
      <c r="H207" s="73">
        <v>0</v>
      </c>
      <c r="I207" s="73">
        <v>0</v>
      </c>
      <c r="J207" s="73">
        <v>26000</v>
      </c>
      <c r="K207" s="69" t="s">
        <v>17</v>
      </c>
      <c r="L207" s="74">
        <v>500</v>
      </c>
    </row>
    <row r="208" spans="1:12" ht="13.35" customHeight="1" x14ac:dyDescent="0.25">
      <c r="A208" s="69" t="s">
        <v>948</v>
      </c>
      <c r="B208" s="69" t="s">
        <v>613</v>
      </c>
      <c r="C208" s="69" t="s">
        <v>609</v>
      </c>
      <c r="D208" s="69" t="s">
        <v>17</v>
      </c>
      <c r="E208" s="69" t="s">
        <v>18</v>
      </c>
      <c r="F208" s="69" t="s">
        <v>613</v>
      </c>
      <c r="G208" s="73">
        <v>2522.9299999999998</v>
      </c>
      <c r="H208" s="73">
        <v>1854.23</v>
      </c>
      <c r="I208" s="73">
        <v>0</v>
      </c>
      <c r="J208" s="73">
        <v>668.7</v>
      </c>
      <c r="K208" s="69" t="s">
        <v>17</v>
      </c>
      <c r="L208" s="74">
        <v>500</v>
      </c>
    </row>
    <row r="209" spans="1:12" ht="13.35" customHeight="1" x14ac:dyDescent="0.25">
      <c r="A209" s="69" t="s">
        <v>948</v>
      </c>
      <c r="B209" s="69" t="s">
        <v>614</v>
      </c>
      <c r="C209" s="69" t="s">
        <v>615</v>
      </c>
      <c r="D209" s="69" t="s">
        <v>17</v>
      </c>
      <c r="E209" s="69" t="s">
        <v>18</v>
      </c>
      <c r="F209" s="69" t="s">
        <v>614</v>
      </c>
      <c r="G209" s="73">
        <v>497000</v>
      </c>
      <c r="H209" s="73">
        <v>222585.56</v>
      </c>
      <c r="I209" s="73">
        <v>0</v>
      </c>
      <c r="J209" s="73">
        <v>274414.44</v>
      </c>
      <c r="K209" s="69" t="s">
        <v>17</v>
      </c>
      <c r="L209" s="74">
        <v>500</v>
      </c>
    </row>
    <row r="210" spans="1:12" ht="13.35" customHeight="1" x14ac:dyDescent="0.25">
      <c r="A210" s="69" t="s">
        <v>948</v>
      </c>
      <c r="B210" s="69" t="s">
        <v>198</v>
      </c>
      <c r="C210" s="69" t="s">
        <v>199</v>
      </c>
      <c r="D210" s="69" t="s">
        <v>57</v>
      </c>
      <c r="E210" s="69" t="s">
        <v>58</v>
      </c>
      <c r="F210" s="69" t="s">
        <v>198</v>
      </c>
      <c r="G210" s="73">
        <v>3759.53</v>
      </c>
      <c r="H210" s="73">
        <v>35</v>
      </c>
      <c r="I210" s="73">
        <v>0</v>
      </c>
      <c r="J210" s="73">
        <v>3724.53</v>
      </c>
      <c r="K210" s="69" t="s">
        <v>57</v>
      </c>
      <c r="L210" s="74">
        <v>500</v>
      </c>
    </row>
    <row r="211" spans="1:12" ht="13.35" customHeight="1" x14ac:dyDescent="0.25">
      <c r="A211" s="69" t="s">
        <v>948</v>
      </c>
      <c r="B211" s="69" t="s">
        <v>204</v>
      </c>
      <c r="C211" s="69" t="s">
        <v>205</v>
      </c>
      <c r="D211" s="69" t="s">
        <v>57</v>
      </c>
      <c r="E211" s="69" t="s">
        <v>58</v>
      </c>
      <c r="F211" s="69" t="s">
        <v>204</v>
      </c>
      <c r="G211" s="73">
        <v>10640</v>
      </c>
      <c r="H211" s="73">
        <v>4316.5</v>
      </c>
      <c r="I211" s="73">
        <v>0</v>
      </c>
      <c r="J211" s="73">
        <v>6323.5</v>
      </c>
      <c r="K211" s="69" t="s">
        <v>57</v>
      </c>
      <c r="L211" s="74">
        <v>500</v>
      </c>
    </row>
    <row r="212" spans="1:12" ht="13.35" customHeight="1" x14ac:dyDescent="0.25">
      <c r="A212" s="69" t="s">
        <v>948</v>
      </c>
      <c r="B212" s="69" t="s">
        <v>254</v>
      </c>
      <c r="C212" s="69" t="s">
        <v>255</v>
      </c>
      <c r="D212" s="69" t="s">
        <v>57</v>
      </c>
      <c r="E212" s="69" t="s">
        <v>58</v>
      </c>
      <c r="F212" s="69" t="s">
        <v>254</v>
      </c>
      <c r="G212" s="73">
        <v>3000</v>
      </c>
      <c r="H212" s="73">
        <v>2837.6</v>
      </c>
      <c r="I212" s="73">
        <v>0</v>
      </c>
      <c r="J212" s="73">
        <v>162.4</v>
      </c>
      <c r="K212" s="69" t="s">
        <v>57</v>
      </c>
      <c r="L212" s="74">
        <v>500</v>
      </c>
    </row>
    <row r="213" spans="1:12" ht="13.35" customHeight="1" x14ac:dyDescent="0.25">
      <c r="A213" s="69" t="s">
        <v>948</v>
      </c>
      <c r="B213" s="69" t="s">
        <v>21</v>
      </c>
      <c r="C213" s="69" t="s">
        <v>22</v>
      </c>
      <c r="D213" s="69" t="s">
        <v>41</v>
      </c>
      <c r="E213" s="69" t="s">
        <v>42</v>
      </c>
      <c r="F213" s="69" t="s">
        <v>21</v>
      </c>
      <c r="G213" s="73">
        <v>15753.8</v>
      </c>
      <c r="H213" s="73">
        <v>1865.82</v>
      </c>
      <c r="I213" s="73">
        <v>0</v>
      </c>
      <c r="J213" s="73">
        <v>13887.98</v>
      </c>
      <c r="K213" s="69" t="s">
        <v>41</v>
      </c>
      <c r="L213" s="74">
        <v>500</v>
      </c>
    </row>
    <row r="214" spans="1:12" ht="13.35" customHeight="1" x14ac:dyDescent="0.25">
      <c r="A214" s="69" t="s">
        <v>948</v>
      </c>
      <c r="B214" s="69" t="s">
        <v>834</v>
      </c>
      <c r="C214" s="69" t="s">
        <v>689</v>
      </c>
      <c r="D214" s="69" t="s">
        <v>41</v>
      </c>
      <c r="E214" s="69" t="s">
        <v>42</v>
      </c>
      <c r="F214" s="69" t="s">
        <v>834</v>
      </c>
      <c r="G214" s="73">
        <v>0</v>
      </c>
      <c r="H214" s="73">
        <v>442.06</v>
      </c>
      <c r="I214" s="73">
        <v>0</v>
      </c>
      <c r="J214" s="73">
        <v>-442.06</v>
      </c>
      <c r="K214" s="69" t="s">
        <v>41</v>
      </c>
      <c r="L214" s="74">
        <v>500</v>
      </c>
    </row>
    <row r="215" spans="1:12" ht="13.35" customHeight="1" x14ac:dyDescent="0.25">
      <c r="A215" s="69" t="s">
        <v>948</v>
      </c>
      <c r="B215" s="69" t="s">
        <v>694</v>
      </c>
      <c r="C215" s="69" t="s">
        <v>695</v>
      </c>
      <c r="D215" s="69" t="s">
        <v>41</v>
      </c>
      <c r="E215" s="69" t="s">
        <v>42</v>
      </c>
      <c r="F215" s="69" t="s">
        <v>694</v>
      </c>
      <c r="G215" s="73">
        <v>8000</v>
      </c>
      <c r="H215" s="73">
        <v>2788.57</v>
      </c>
      <c r="I215" s="73">
        <v>0</v>
      </c>
      <c r="J215" s="73">
        <v>5211.43</v>
      </c>
      <c r="K215" s="69" t="s">
        <v>41</v>
      </c>
      <c r="L215" s="74">
        <v>500</v>
      </c>
    </row>
    <row r="216" spans="1:12" ht="13.35" customHeight="1" x14ac:dyDescent="0.25">
      <c r="A216" s="69" t="s">
        <v>948</v>
      </c>
      <c r="B216" s="69" t="s">
        <v>696</v>
      </c>
      <c r="C216" s="69" t="s">
        <v>697</v>
      </c>
      <c r="D216" s="69" t="s">
        <v>41</v>
      </c>
      <c r="E216" s="69" t="s">
        <v>42</v>
      </c>
      <c r="F216" s="69" t="s">
        <v>696</v>
      </c>
      <c r="G216" s="73">
        <v>7000</v>
      </c>
      <c r="H216" s="73">
        <v>1689.3</v>
      </c>
      <c r="I216" s="73">
        <v>0</v>
      </c>
      <c r="J216" s="73">
        <v>5310.7</v>
      </c>
      <c r="K216" s="69" t="s">
        <v>41</v>
      </c>
      <c r="L216" s="74">
        <v>500</v>
      </c>
    </row>
    <row r="217" spans="1:12" ht="13.35" customHeight="1" x14ac:dyDescent="0.25">
      <c r="A217" s="69" t="s">
        <v>948</v>
      </c>
      <c r="B217" s="69" t="s">
        <v>698</v>
      </c>
      <c r="C217" s="69" t="s">
        <v>699</v>
      </c>
      <c r="D217" s="69" t="s">
        <v>41</v>
      </c>
      <c r="E217" s="69" t="s">
        <v>42</v>
      </c>
      <c r="F217" s="69" t="s">
        <v>698</v>
      </c>
      <c r="G217" s="73">
        <v>11000</v>
      </c>
      <c r="H217" s="73">
        <v>4520.2299999999996</v>
      </c>
      <c r="I217" s="73">
        <v>0</v>
      </c>
      <c r="J217" s="73">
        <v>6479.77</v>
      </c>
      <c r="K217" s="69" t="s">
        <v>41</v>
      </c>
      <c r="L217" s="74">
        <v>500</v>
      </c>
    </row>
    <row r="218" spans="1:12" ht="13.35" customHeight="1" x14ac:dyDescent="0.25">
      <c r="A218" s="69" t="s">
        <v>948</v>
      </c>
      <c r="B218" s="69" t="s">
        <v>700</v>
      </c>
      <c r="C218" s="69" t="s">
        <v>701</v>
      </c>
      <c r="D218" s="69" t="s">
        <v>41</v>
      </c>
      <c r="E218" s="69" t="s">
        <v>42</v>
      </c>
      <c r="F218" s="69" t="s">
        <v>700</v>
      </c>
      <c r="G218" s="73">
        <v>10000</v>
      </c>
      <c r="H218" s="73">
        <v>318.06</v>
      </c>
      <c r="I218" s="73">
        <v>0</v>
      </c>
      <c r="J218" s="73">
        <v>9681.94</v>
      </c>
      <c r="K218" s="69" t="s">
        <v>41</v>
      </c>
      <c r="L218" s="74">
        <v>500</v>
      </c>
    </row>
    <row r="219" spans="1:12" ht="13.35" customHeight="1" x14ac:dyDescent="0.25">
      <c r="A219" s="69" t="s">
        <v>948</v>
      </c>
      <c r="B219" s="69" t="s">
        <v>1019</v>
      </c>
      <c r="C219" s="69" t="s">
        <v>1020</v>
      </c>
      <c r="D219" s="69" t="s">
        <v>41</v>
      </c>
      <c r="E219" s="69" t="s">
        <v>42</v>
      </c>
      <c r="F219" s="69" t="s">
        <v>1019</v>
      </c>
      <c r="G219" s="73">
        <v>0</v>
      </c>
      <c r="H219" s="73">
        <v>25806.53</v>
      </c>
      <c r="I219" s="73">
        <v>0</v>
      </c>
      <c r="J219" s="73">
        <v>-25806.53</v>
      </c>
      <c r="K219" s="69" t="s">
        <v>41</v>
      </c>
      <c r="L219" s="74">
        <v>500</v>
      </c>
    </row>
    <row r="220" spans="1:12" ht="13.35" customHeight="1" x14ac:dyDescent="0.25">
      <c r="A220" s="69" t="s">
        <v>948</v>
      </c>
      <c r="B220" s="69" t="s">
        <v>483</v>
      </c>
      <c r="C220" s="69" t="s">
        <v>484</v>
      </c>
      <c r="D220" s="69" t="s">
        <v>480</v>
      </c>
      <c r="E220" s="69" t="s">
        <v>481</v>
      </c>
      <c r="F220" s="69" t="s">
        <v>483</v>
      </c>
      <c r="G220" s="73">
        <v>8176.31</v>
      </c>
      <c r="H220" s="73">
        <v>12404</v>
      </c>
      <c r="I220" s="73">
        <v>0</v>
      </c>
      <c r="J220" s="73">
        <v>-4227.6899999999996</v>
      </c>
      <c r="K220" s="69" t="s">
        <v>480</v>
      </c>
      <c r="L220" s="74">
        <v>500</v>
      </c>
    </row>
    <row r="221" spans="1:12" ht="13.35" customHeight="1" x14ac:dyDescent="0.25">
      <c r="A221" s="69" t="s">
        <v>948</v>
      </c>
      <c r="B221" s="69" t="s">
        <v>483</v>
      </c>
      <c r="C221" s="69" t="s">
        <v>484</v>
      </c>
      <c r="D221" s="69" t="s">
        <v>493</v>
      </c>
      <c r="E221" s="69" t="s">
        <v>494</v>
      </c>
      <c r="F221" s="69" t="s">
        <v>483</v>
      </c>
      <c r="G221" s="73">
        <v>6326.25</v>
      </c>
      <c r="H221" s="73">
        <v>6388</v>
      </c>
      <c r="I221" s="73">
        <v>0</v>
      </c>
      <c r="J221" s="73">
        <v>-61.75</v>
      </c>
      <c r="K221" s="69" t="s">
        <v>493</v>
      </c>
      <c r="L221" s="74">
        <v>500</v>
      </c>
    </row>
    <row r="222" spans="1:12" ht="13.35" customHeight="1" x14ac:dyDescent="0.25">
      <c r="A222" s="69" t="s">
        <v>948</v>
      </c>
      <c r="B222" s="69" t="s">
        <v>483</v>
      </c>
      <c r="C222" s="69" t="s">
        <v>484</v>
      </c>
      <c r="D222" s="69" t="s">
        <v>495</v>
      </c>
      <c r="E222" s="69" t="s">
        <v>496</v>
      </c>
      <c r="F222" s="69" t="s">
        <v>483</v>
      </c>
      <c r="G222" s="73">
        <v>170515.84</v>
      </c>
      <c r="H222" s="73">
        <v>168062</v>
      </c>
      <c r="I222" s="73">
        <v>0</v>
      </c>
      <c r="J222" s="73">
        <v>2453.84</v>
      </c>
      <c r="K222" s="69" t="s">
        <v>495</v>
      </c>
      <c r="L222" s="74">
        <v>500</v>
      </c>
    </row>
    <row r="223" spans="1:12" ht="13.35" customHeight="1" x14ac:dyDescent="0.25">
      <c r="A223" s="69" t="s">
        <v>948</v>
      </c>
      <c r="B223" s="69" t="s">
        <v>483</v>
      </c>
      <c r="C223" s="69" t="s">
        <v>484</v>
      </c>
      <c r="D223" s="69" t="s">
        <v>497</v>
      </c>
      <c r="E223" s="69" t="s">
        <v>498</v>
      </c>
      <c r="F223" s="69" t="s">
        <v>483</v>
      </c>
      <c r="G223" s="73">
        <v>6300</v>
      </c>
      <c r="H223" s="73">
        <v>5898</v>
      </c>
      <c r="I223" s="73">
        <v>0</v>
      </c>
      <c r="J223" s="73">
        <v>402</v>
      </c>
      <c r="K223" s="69" t="s">
        <v>497</v>
      </c>
      <c r="L223" s="74">
        <v>500</v>
      </c>
    </row>
    <row r="224" spans="1:12" ht="13.35" customHeight="1" x14ac:dyDescent="0.25">
      <c r="A224" s="69" t="s">
        <v>948</v>
      </c>
      <c r="B224" s="69" t="s">
        <v>74</v>
      </c>
      <c r="C224" s="69" t="s">
        <v>949</v>
      </c>
      <c r="D224" s="69" t="s">
        <v>169</v>
      </c>
      <c r="E224" s="69" t="s">
        <v>170</v>
      </c>
      <c r="F224" s="69" t="s">
        <v>74</v>
      </c>
      <c r="G224" s="73">
        <v>0</v>
      </c>
      <c r="H224" s="73">
        <v>99.08</v>
      </c>
      <c r="I224" s="73">
        <v>0</v>
      </c>
      <c r="J224" s="73">
        <v>-99.08</v>
      </c>
      <c r="K224" s="69" t="s">
        <v>169</v>
      </c>
      <c r="L224" s="74">
        <v>500</v>
      </c>
    </row>
    <row r="225" spans="1:12" ht="13.35" customHeight="1" x14ac:dyDescent="0.25">
      <c r="A225" s="69" t="s">
        <v>948</v>
      </c>
      <c r="B225" s="69" t="s">
        <v>950</v>
      </c>
      <c r="C225" s="69" t="s">
        <v>951</v>
      </c>
      <c r="D225" s="69" t="s">
        <v>169</v>
      </c>
      <c r="E225" s="69" t="s">
        <v>170</v>
      </c>
      <c r="F225" s="69" t="s">
        <v>950</v>
      </c>
      <c r="G225" s="73">
        <v>0</v>
      </c>
      <c r="H225" s="73">
        <v>198.76</v>
      </c>
      <c r="I225" s="73">
        <v>0</v>
      </c>
      <c r="J225" s="73">
        <v>-198.76</v>
      </c>
      <c r="K225" s="69" t="s">
        <v>169</v>
      </c>
      <c r="L225" s="74">
        <v>500</v>
      </c>
    </row>
    <row r="226" spans="1:12" ht="13.35" customHeight="1" x14ac:dyDescent="0.25">
      <c r="A226" s="69" t="s">
        <v>948</v>
      </c>
      <c r="B226" s="69" t="s">
        <v>952</v>
      </c>
      <c r="C226" s="69" t="s">
        <v>953</v>
      </c>
      <c r="D226" s="69" t="s">
        <v>169</v>
      </c>
      <c r="E226" s="69" t="s">
        <v>170</v>
      </c>
      <c r="F226" s="69" t="s">
        <v>952</v>
      </c>
      <c r="G226" s="73">
        <v>0</v>
      </c>
      <c r="H226" s="73">
        <v>120.03</v>
      </c>
      <c r="I226" s="73">
        <v>0</v>
      </c>
      <c r="J226" s="73">
        <v>-120.03</v>
      </c>
      <c r="K226" s="69" t="s">
        <v>169</v>
      </c>
      <c r="L226" s="74">
        <v>500</v>
      </c>
    </row>
    <row r="227" spans="1:12" ht="13.35" customHeight="1" x14ac:dyDescent="0.25">
      <c r="A227" s="69" t="s">
        <v>948</v>
      </c>
      <c r="B227" s="69" t="s">
        <v>963</v>
      </c>
      <c r="C227" s="69" t="s">
        <v>964</v>
      </c>
      <c r="D227" s="69" t="s">
        <v>169</v>
      </c>
      <c r="E227" s="69" t="s">
        <v>170</v>
      </c>
      <c r="F227" s="69" t="s">
        <v>963</v>
      </c>
      <c r="G227" s="73">
        <v>0</v>
      </c>
      <c r="H227" s="73">
        <v>46.86</v>
      </c>
      <c r="I227" s="73">
        <v>0</v>
      </c>
      <c r="J227" s="73">
        <v>-46.86</v>
      </c>
      <c r="K227" s="69" t="s">
        <v>169</v>
      </c>
      <c r="L227" s="74">
        <v>500</v>
      </c>
    </row>
    <row r="228" spans="1:12" ht="13.35" customHeight="1" x14ac:dyDescent="0.25">
      <c r="A228" s="69" t="s">
        <v>948</v>
      </c>
      <c r="B228" s="69" t="s">
        <v>835</v>
      </c>
      <c r="C228" s="69" t="s">
        <v>836</v>
      </c>
      <c r="D228" s="69" t="s">
        <v>169</v>
      </c>
      <c r="E228" s="69" t="s">
        <v>170</v>
      </c>
      <c r="F228" s="69" t="s">
        <v>835</v>
      </c>
      <c r="G228" s="73">
        <v>1050</v>
      </c>
      <c r="H228" s="73">
        <v>812.24</v>
      </c>
      <c r="I228" s="73">
        <v>0</v>
      </c>
      <c r="J228" s="73">
        <v>237.76</v>
      </c>
      <c r="K228" s="69" t="s">
        <v>169</v>
      </c>
      <c r="L228" s="74">
        <v>500</v>
      </c>
    </row>
    <row r="229" spans="1:12" ht="13.35" customHeight="1" x14ac:dyDescent="0.25">
      <c r="A229" s="69" t="s">
        <v>948</v>
      </c>
      <c r="B229" s="69" t="s">
        <v>174</v>
      </c>
      <c r="C229" s="69" t="s">
        <v>172</v>
      </c>
      <c r="D229" s="69" t="s">
        <v>169</v>
      </c>
      <c r="E229" s="69" t="s">
        <v>170</v>
      </c>
      <c r="F229" s="69" t="s">
        <v>174</v>
      </c>
      <c r="G229" s="73">
        <v>0</v>
      </c>
      <c r="H229" s="73">
        <v>406.12</v>
      </c>
      <c r="I229" s="73">
        <v>0</v>
      </c>
      <c r="J229" s="73">
        <v>-406.12</v>
      </c>
      <c r="K229" s="69" t="s">
        <v>169</v>
      </c>
      <c r="L229" s="74">
        <v>500</v>
      </c>
    </row>
    <row r="230" spans="1:12" ht="13.35" customHeight="1" x14ac:dyDescent="0.25">
      <c r="A230" s="69" t="s">
        <v>948</v>
      </c>
      <c r="B230" s="69" t="s">
        <v>991</v>
      </c>
      <c r="C230" s="69" t="s">
        <v>992</v>
      </c>
      <c r="D230" s="69" t="s">
        <v>169</v>
      </c>
      <c r="E230" s="69" t="s">
        <v>170</v>
      </c>
      <c r="F230" s="69" t="s">
        <v>991</v>
      </c>
      <c r="G230" s="73">
        <v>0</v>
      </c>
      <c r="H230" s="73">
        <v>689.11</v>
      </c>
      <c r="I230" s="73">
        <v>0</v>
      </c>
      <c r="J230" s="73">
        <v>-689.11</v>
      </c>
      <c r="K230" s="69" t="s">
        <v>169</v>
      </c>
      <c r="L230" s="74">
        <v>500</v>
      </c>
    </row>
    <row r="231" spans="1:12" ht="13.35" customHeight="1" x14ac:dyDescent="0.25">
      <c r="A231" s="69" t="s">
        <v>948</v>
      </c>
      <c r="B231" s="69" t="s">
        <v>295</v>
      </c>
      <c r="C231" s="69" t="s">
        <v>294</v>
      </c>
      <c r="D231" s="69" t="s">
        <v>169</v>
      </c>
      <c r="E231" s="69" t="s">
        <v>170</v>
      </c>
      <c r="F231" s="69" t="s">
        <v>295</v>
      </c>
      <c r="G231" s="73">
        <v>0</v>
      </c>
      <c r="H231" s="73">
        <v>559.29999999999995</v>
      </c>
      <c r="I231" s="73">
        <v>0</v>
      </c>
      <c r="J231" s="73">
        <v>-559.29999999999995</v>
      </c>
      <c r="K231" s="69" t="s">
        <v>169</v>
      </c>
      <c r="L231" s="74">
        <v>500</v>
      </c>
    </row>
    <row r="232" spans="1:12" ht="13.35" customHeight="1" x14ac:dyDescent="0.25">
      <c r="A232" s="69" t="s">
        <v>948</v>
      </c>
      <c r="B232" s="69" t="s">
        <v>875</v>
      </c>
      <c r="C232" s="69" t="s">
        <v>876</v>
      </c>
      <c r="D232" s="69" t="s">
        <v>169</v>
      </c>
      <c r="E232" s="69" t="s">
        <v>170</v>
      </c>
      <c r="F232" s="69" t="s">
        <v>875</v>
      </c>
      <c r="G232" s="73">
        <v>0</v>
      </c>
      <c r="H232" s="73">
        <v>864.09</v>
      </c>
      <c r="I232" s="73">
        <v>0</v>
      </c>
      <c r="J232" s="73">
        <v>-864.09</v>
      </c>
      <c r="K232" s="69" t="s">
        <v>169</v>
      </c>
      <c r="L232" s="74">
        <v>500</v>
      </c>
    </row>
    <row r="233" spans="1:12" ht="13.35" customHeight="1" x14ac:dyDescent="0.25">
      <c r="A233" s="69" t="s">
        <v>948</v>
      </c>
      <c r="B233" s="69" t="s">
        <v>334</v>
      </c>
      <c r="C233" s="69" t="s">
        <v>335</v>
      </c>
      <c r="D233" s="69" t="s">
        <v>169</v>
      </c>
      <c r="E233" s="69" t="s">
        <v>170</v>
      </c>
      <c r="F233" s="69" t="s">
        <v>334</v>
      </c>
      <c r="G233" s="73">
        <v>2229.17</v>
      </c>
      <c r="H233" s="73">
        <v>0</v>
      </c>
      <c r="I233" s="73">
        <v>0</v>
      </c>
      <c r="J233" s="73">
        <v>2229.17</v>
      </c>
      <c r="K233" s="69" t="s">
        <v>169</v>
      </c>
      <c r="L233" s="74">
        <v>500</v>
      </c>
    </row>
    <row r="234" spans="1:12" ht="13.35" customHeight="1" x14ac:dyDescent="0.25">
      <c r="A234" s="69" t="s">
        <v>948</v>
      </c>
      <c r="B234" s="69" t="s">
        <v>927</v>
      </c>
      <c r="C234" s="69" t="s">
        <v>928</v>
      </c>
      <c r="D234" s="69" t="s">
        <v>169</v>
      </c>
      <c r="E234" s="69" t="s">
        <v>170</v>
      </c>
      <c r="F234" s="69" t="s">
        <v>927</v>
      </c>
      <c r="G234" s="73">
        <v>500</v>
      </c>
      <c r="H234" s="73">
        <v>242.7</v>
      </c>
      <c r="I234" s="73">
        <v>0</v>
      </c>
      <c r="J234" s="73">
        <v>257.3</v>
      </c>
      <c r="K234" s="69" t="s">
        <v>169</v>
      </c>
      <c r="L234" s="74">
        <v>500</v>
      </c>
    </row>
    <row r="235" spans="1:12" ht="13.35" customHeight="1" x14ac:dyDescent="0.25">
      <c r="A235" s="69" t="s">
        <v>948</v>
      </c>
      <c r="B235" s="69" t="s">
        <v>929</v>
      </c>
      <c r="C235" s="69" t="s">
        <v>930</v>
      </c>
      <c r="D235" s="69" t="s">
        <v>169</v>
      </c>
      <c r="E235" s="69" t="s">
        <v>170</v>
      </c>
      <c r="F235" s="69" t="s">
        <v>929</v>
      </c>
      <c r="G235" s="73">
        <v>120</v>
      </c>
      <c r="H235" s="73">
        <v>103.18</v>
      </c>
      <c r="I235" s="73">
        <v>0</v>
      </c>
      <c r="J235" s="73">
        <v>16.82</v>
      </c>
      <c r="K235" s="69" t="s">
        <v>169</v>
      </c>
      <c r="L235" s="74">
        <v>500</v>
      </c>
    </row>
    <row r="236" spans="1:12" ht="13.35" customHeight="1" x14ac:dyDescent="0.25">
      <c r="A236" s="69" t="s">
        <v>948</v>
      </c>
      <c r="B236" s="69" t="s">
        <v>1034</v>
      </c>
      <c r="C236" s="69" t="s">
        <v>1035</v>
      </c>
      <c r="D236" s="69" t="s">
        <v>169</v>
      </c>
      <c r="E236" s="69" t="s">
        <v>170</v>
      </c>
      <c r="F236" s="69" t="s">
        <v>1034</v>
      </c>
      <c r="G236" s="73">
        <v>0</v>
      </c>
      <c r="H236" s="73">
        <v>19.98</v>
      </c>
      <c r="I236" s="73">
        <v>0</v>
      </c>
      <c r="J236" s="73">
        <v>-19.98</v>
      </c>
      <c r="K236" s="69" t="s">
        <v>169</v>
      </c>
      <c r="L236" s="74">
        <v>500</v>
      </c>
    </row>
    <row r="237" spans="1:12" ht="13.35" customHeight="1" x14ac:dyDescent="0.25">
      <c r="A237" s="69" t="s">
        <v>948</v>
      </c>
      <c r="B237" s="69" t="s">
        <v>394</v>
      </c>
      <c r="C237" s="69" t="s">
        <v>395</v>
      </c>
      <c r="D237" s="69" t="s">
        <v>169</v>
      </c>
      <c r="E237" s="69" t="s">
        <v>170</v>
      </c>
      <c r="F237" s="69" t="s">
        <v>394</v>
      </c>
      <c r="G237" s="73">
        <v>3213</v>
      </c>
      <c r="H237" s="73">
        <v>1610.35</v>
      </c>
      <c r="I237" s="73">
        <v>0</v>
      </c>
      <c r="J237" s="73">
        <v>1602.65</v>
      </c>
      <c r="K237" s="69" t="s">
        <v>169</v>
      </c>
      <c r="L237" s="74">
        <v>500</v>
      </c>
    </row>
    <row r="238" spans="1:12" ht="13.35" customHeight="1" x14ac:dyDescent="0.25">
      <c r="A238" s="69" t="s">
        <v>948</v>
      </c>
      <c r="B238" s="69" t="s">
        <v>419</v>
      </c>
      <c r="C238" s="69" t="s">
        <v>420</v>
      </c>
      <c r="D238" s="69" t="s">
        <v>169</v>
      </c>
      <c r="E238" s="69" t="s">
        <v>170</v>
      </c>
      <c r="F238" s="69" t="s">
        <v>419</v>
      </c>
      <c r="G238" s="73">
        <v>1500</v>
      </c>
      <c r="H238" s="73">
        <v>362.55</v>
      </c>
      <c r="I238" s="73">
        <v>0</v>
      </c>
      <c r="J238" s="73">
        <v>1137.45</v>
      </c>
      <c r="K238" s="69" t="s">
        <v>169</v>
      </c>
      <c r="L238" s="74">
        <v>500</v>
      </c>
    </row>
    <row r="239" spans="1:12" ht="13.35" customHeight="1" x14ac:dyDescent="0.25">
      <c r="A239" s="69" t="s">
        <v>948</v>
      </c>
      <c r="B239" s="69" t="s">
        <v>421</v>
      </c>
      <c r="C239" s="69" t="s">
        <v>422</v>
      </c>
      <c r="D239" s="69" t="s">
        <v>169</v>
      </c>
      <c r="E239" s="69" t="s">
        <v>170</v>
      </c>
      <c r="F239" s="69" t="s">
        <v>421</v>
      </c>
      <c r="G239" s="73">
        <v>250</v>
      </c>
      <c r="H239" s="73">
        <v>316.06</v>
      </c>
      <c r="I239" s="73">
        <v>0</v>
      </c>
      <c r="J239" s="73">
        <v>-66.06</v>
      </c>
      <c r="K239" s="69" t="s">
        <v>169</v>
      </c>
      <c r="L239" s="74">
        <v>500</v>
      </c>
    </row>
    <row r="240" spans="1:12" ht="13.35" customHeight="1" x14ac:dyDescent="0.25">
      <c r="A240" s="69" t="s">
        <v>948</v>
      </c>
      <c r="B240" s="69" t="s">
        <v>423</v>
      </c>
      <c r="C240" s="69" t="s">
        <v>424</v>
      </c>
      <c r="D240" s="69" t="s">
        <v>169</v>
      </c>
      <c r="E240" s="69" t="s">
        <v>170</v>
      </c>
      <c r="F240" s="69" t="s">
        <v>423</v>
      </c>
      <c r="G240" s="73">
        <v>157.75</v>
      </c>
      <c r="H240" s="73">
        <v>86.19</v>
      </c>
      <c r="I240" s="73">
        <v>0</v>
      </c>
      <c r="J240" s="73">
        <v>71.56</v>
      </c>
      <c r="K240" s="69" t="s">
        <v>169</v>
      </c>
      <c r="L240" s="74">
        <v>500</v>
      </c>
    </row>
    <row r="241" spans="1:12" ht="13.35" customHeight="1" x14ac:dyDescent="0.25">
      <c r="A241" s="69" t="s">
        <v>948</v>
      </c>
      <c r="B241" s="69" t="s">
        <v>425</v>
      </c>
      <c r="C241" s="69" t="s">
        <v>426</v>
      </c>
      <c r="D241" s="69" t="s">
        <v>169</v>
      </c>
      <c r="E241" s="69" t="s">
        <v>170</v>
      </c>
      <c r="F241" s="69" t="s">
        <v>425</v>
      </c>
      <c r="G241" s="73">
        <v>500</v>
      </c>
      <c r="H241" s="73">
        <v>904.36</v>
      </c>
      <c r="I241" s="73">
        <v>0</v>
      </c>
      <c r="J241" s="73">
        <v>-404.36</v>
      </c>
      <c r="K241" s="69" t="s">
        <v>169</v>
      </c>
      <c r="L241" s="74">
        <v>500</v>
      </c>
    </row>
    <row r="242" spans="1:12" ht="13.35" customHeight="1" x14ac:dyDescent="0.25">
      <c r="A242" s="69" t="s">
        <v>948</v>
      </c>
      <c r="B242" s="69" t="s">
        <v>427</v>
      </c>
      <c r="C242" s="69" t="s">
        <v>1011</v>
      </c>
      <c r="D242" s="69" t="s">
        <v>169</v>
      </c>
      <c r="E242" s="69" t="s">
        <v>170</v>
      </c>
      <c r="F242" s="69" t="s">
        <v>427</v>
      </c>
      <c r="G242" s="73">
        <v>1285.2</v>
      </c>
      <c r="H242" s="73">
        <v>1.2</v>
      </c>
      <c r="I242" s="73">
        <v>0</v>
      </c>
      <c r="J242" s="73">
        <v>1284</v>
      </c>
      <c r="K242" s="69" t="s">
        <v>169</v>
      </c>
      <c r="L242" s="74">
        <v>500</v>
      </c>
    </row>
    <row r="243" spans="1:12" ht="13.35" customHeight="1" x14ac:dyDescent="0.25">
      <c r="A243" s="69" t="s">
        <v>948</v>
      </c>
      <c r="B243" s="69" t="s">
        <v>431</v>
      </c>
      <c r="C243" s="69" t="s">
        <v>432</v>
      </c>
      <c r="D243" s="69" t="s">
        <v>169</v>
      </c>
      <c r="E243" s="69" t="s">
        <v>170</v>
      </c>
      <c r="F243" s="69" t="s">
        <v>431</v>
      </c>
      <c r="G243" s="73">
        <v>2250</v>
      </c>
      <c r="H243" s="73">
        <v>1126.53</v>
      </c>
      <c r="I243" s="73">
        <v>0</v>
      </c>
      <c r="J243" s="73">
        <v>1123.47</v>
      </c>
      <c r="K243" s="69" t="s">
        <v>169</v>
      </c>
      <c r="L243" s="74">
        <v>500</v>
      </c>
    </row>
    <row r="244" spans="1:12" ht="13.35" customHeight="1" x14ac:dyDescent="0.25">
      <c r="A244" s="69" t="s">
        <v>948</v>
      </c>
      <c r="B244" s="69" t="s">
        <v>435</v>
      </c>
      <c r="C244" s="69" t="s">
        <v>121</v>
      </c>
      <c r="D244" s="69" t="s">
        <v>169</v>
      </c>
      <c r="E244" s="69" t="s">
        <v>170</v>
      </c>
      <c r="F244" s="69" t="s">
        <v>435</v>
      </c>
      <c r="G244" s="73">
        <v>1500</v>
      </c>
      <c r="H244" s="73">
        <v>1369.26</v>
      </c>
      <c r="I244" s="73">
        <v>0</v>
      </c>
      <c r="J244" s="73">
        <v>130.74</v>
      </c>
      <c r="K244" s="69" t="s">
        <v>169</v>
      </c>
      <c r="L244" s="74">
        <v>500</v>
      </c>
    </row>
    <row r="245" spans="1:12" ht="13.35" customHeight="1" x14ac:dyDescent="0.25">
      <c r="A245" s="69" t="s">
        <v>948</v>
      </c>
      <c r="B245" s="69" t="s">
        <v>438</v>
      </c>
      <c r="C245" s="69" t="s">
        <v>439</v>
      </c>
      <c r="D245" s="69" t="s">
        <v>169</v>
      </c>
      <c r="E245" s="69" t="s">
        <v>170</v>
      </c>
      <c r="F245" s="69" t="s">
        <v>438</v>
      </c>
      <c r="G245" s="73">
        <v>7500</v>
      </c>
      <c r="H245" s="73">
        <v>4643.0600000000004</v>
      </c>
      <c r="I245" s="73">
        <v>0</v>
      </c>
      <c r="J245" s="73">
        <v>2856.94</v>
      </c>
      <c r="K245" s="69" t="s">
        <v>169</v>
      </c>
      <c r="L245" s="74">
        <v>500</v>
      </c>
    </row>
    <row r="246" spans="1:12" ht="13.35" customHeight="1" x14ac:dyDescent="0.25">
      <c r="A246" s="69" t="s">
        <v>948</v>
      </c>
      <c r="B246" s="69" t="s">
        <v>442</v>
      </c>
      <c r="C246" s="69" t="s">
        <v>443</v>
      </c>
      <c r="D246" s="69" t="s">
        <v>169</v>
      </c>
      <c r="E246" s="69" t="s">
        <v>170</v>
      </c>
      <c r="F246" s="69" t="s">
        <v>442</v>
      </c>
      <c r="G246" s="73">
        <v>5000</v>
      </c>
      <c r="H246" s="73">
        <v>2248.7399999999998</v>
      </c>
      <c r="I246" s="73">
        <v>0</v>
      </c>
      <c r="J246" s="73">
        <v>2751.26</v>
      </c>
      <c r="K246" s="69" t="s">
        <v>169</v>
      </c>
      <c r="L246" s="74">
        <v>500</v>
      </c>
    </row>
    <row r="247" spans="1:12" ht="13.35" customHeight="1" x14ac:dyDescent="0.25">
      <c r="A247" s="69" t="s">
        <v>948</v>
      </c>
      <c r="B247" s="69" t="s">
        <v>446</v>
      </c>
      <c r="C247" s="69" t="s">
        <v>447</v>
      </c>
      <c r="D247" s="69" t="s">
        <v>169</v>
      </c>
      <c r="E247" s="69" t="s">
        <v>170</v>
      </c>
      <c r="F247" s="69" t="s">
        <v>446</v>
      </c>
      <c r="G247" s="73">
        <v>500</v>
      </c>
      <c r="H247" s="73">
        <v>1298.51</v>
      </c>
      <c r="I247" s="73">
        <v>0</v>
      </c>
      <c r="J247" s="73">
        <v>-798.51</v>
      </c>
      <c r="K247" s="69" t="s">
        <v>169</v>
      </c>
      <c r="L247" s="74">
        <v>500</v>
      </c>
    </row>
    <row r="248" spans="1:12" ht="13.35" customHeight="1" x14ac:dyDescent="0.25">
      <c r="A248" s="69" t="s">
        <v>948</v>
      </c>
      <c r="B248" s="69" t="s">
        <v>449</v>
      </c>
      <c r="C248" s="69" t="s">
        <v>450</v>
      </c>
      <c r="D248" s="69" t="s">
        <v>169</v>
      </c>
      <c r="E248" s="69" t="s">
        <v>170</v>
      </c>
      <c r="F248" s="69" t="s">
        <v>449</v>
      </c>
      <c r="G248" s="73">
        <v>2000</v>
      </c>
      <c r="H248" s="73">
        <v>1058.46</v>
      </c>
      <c r="I248" s="73">
        <v>0</v>
      </c>
      <c r="J248" s="73">
        <v>941.54</v>
      </c>
      <c r="K248" s="69" t="s">
        <v>169</v>
      </c>
      <c r="L248" s="74">
        <v>500</v>
      </c>
    </row>
    <row r="249" spans="1:12" ht="13.35" customHeight="1" x14ac:dyDescent="0.25">
      <c r="A249" s="69" t="s">
        <v>948</v>
      </c>
      <c r="B249" s="69" t="s">
        <v>464</v>
      </c>
      <c r="C249" s="69" t="s">
        <v>465</v>
      </c>
      <c r="D249" s="69" t="s">
        <v>169</v>
      </c>
      <c r="E249" s="69" t="s">
        <v>170</v>
      </c>
      <c r="F249" s="69" t="s">
        <v>464</v>
      </c>
      <c r="G249" s="73">
        <v>0</v>
      </c>
      <c r="H249" s="73">
        <v>2264.12</v>
      </c>
      <c r="I249" s="73">
        <v>0</v>
      </c>
      <c r="J249" s="73">
        <v>-2264.12</v>
      </c>
      <c r="K249" s="69" t="s">
        <v>169</v>
      </c>
      <c r="L249" s="74">
        <v>500</v>
      </c>
    </row>
    <row r="250" spans="1:12" ht="13.35" customHeight="1" x14ac:dyDescent="0.25">
      <c r="A250" s="69" t="s">
        <v>948</v>
      </c>
      <c r="B250" s="69" t="s">
        <v>467</v>
      </c>
      <c r="C250" s="69" t="s">
        <v>466</v>
      </c>
      <c r="D250" s="69" t="s">
        <v>169</v>
      </c>
      <c r="E250" s="69" t="s">
        <v>170</v>
      </c>
      <c r="F250" s="69" t="s">
        <v>467</v>
      </c>
      <c r="G250" s="73">
        <v>14458.5</v>
      </c>
      <c r="H250" s="73">
        <v>6255.91</v>
      </c>
      <c r="I250" s="73">
        <v>0</v>
      </c>
      <c r="J250" s="73">
        <v>8202.59</v>
      </c>
      <c r="K250" s="69" t="s">
        <v>169</v>
      </c>
      <c r="L250" s="74">
        <v>500</v>
      </c>
    </row>
    <row r="251" spans="1:12" ht="13.35" customHeight="1" x14ac:dyDescent="0.25">
      <c r="A251" s="69" t="s">
        <v>948</v>
      </c>
      <c r="B251" s="69" t="s">
        <v>503</v>
      </c>
      <c r="C251" s="69" t="s">
        <v>504</v>
      </c>
      <c r="D251" s="69" t="s">
        <v>169</v>
      </c>
      <c r="E251" s="69" t="s">
        <v>170</v>
      </c>
      <c r="F251" s="69" t="s">
        <v>503</v>
      </c>
      <c r="G251" s="73">
        <v>6000</v>
      </c>
      <c r="H251" s="73">
        <v>3011.26</v>
      </c>
      <c r="I251" s="73">
        <v>0</v>
      </c>
      <c r="J251" s="73">
        <v>2988.74</v>
      </c>
      <c r="K251" s="69" t="s">
        <v>169</v>
      </c>
      <c r="L251" s="74">
        <v>500</v>
      </c>
    </row>
    <row r="252" spans="1:12" ht="13.35" customHeight="1" x14ac:dyDescent="0.25">
      <c r="A252" s="69" t="s">
        <v>948</v>
      </c>
      <c r="B252" s="69" t="s">
        <v>602</v>
      </c>
      <c r="C252" s="69" t="s">
        <v>601</v>
      </c>
      <c r="D252" s="69" t="s">
        <v>169</v>
      </c>
      <c r="E252" s="69" t="s">
        <v>170</v>
      </c>
      <c r="F252" s="69" t="s">
        <v>602</v>
      </c>
      <c r="G252" s="73">
        <v>1463.02</v>
      </c>
      <c r="H252" s="73">
        <v>0</v>
      </c>
      <c r="I252" s="73">
        <v>0</v>
      </c>
      <c r="J252" s="73">
        <v>1463.02</v>
      </c>
      <c r="K252" s="69" t="s">
        <v>169</v>
      </c>
      <c r="L252" s="74">
        <v>500</v>
      </c>
    </row>
    <row r="253" spans="1:12" ht="13.35" customHeight="1" x14ac:dyDescent="0.25">
      <c r="A253" s="69" t="s">
        <v>948</v>
      </c>
      <c r="B253" s="69" t="s">
        <v>616</v>
      </c>
      <c r="C253" s="69" t="s">
        <v>617</v>
      </c>
      <c r="D253" s="69" t="s">
        <v>169</v>
      </c>
      <c r="E253" s="69" t="s">
        <v>170</v>
      </c>
      <c r="F253" s="69" t="s">
        <v>616</v>
      </c>
      <c r="G253" s="73">
        <v>8656.94</v>
      </c>
      <c r="H253" s="73">
        <v>0</v>
      </c>
      <c r="I253" s="73">
        <v>0</v>
      </c>
      <c r="J253" s="73">
        <v>8656.94</v>
      </c>
      <c r="K253" s="69" t="s">
        <v>169</v>
      </c>
      <c r="L253" s="74">
        <v>500</v>
      </c>
    </row>
    <row r="254" spans="1:12" ht="13.35" customHeight="1" x14ac:dyDescent="0.25">
      <c r="A254" s="69" t="s">
        <v>948</v>
      </c>
      <c r="B254" s="69" t="s">
        <v>618</v>
      </c>
      <c r="C254" s="69" t="s">
        <v>617</v>
      </c>
      <c r="D254" s="69" t="s">
        <v>169</v>
      </c>
      <c r="E254" s="69" t="s">
        <v>170</v>
      </c>
      <c r="F254" s="69" t="s">
        <v>618</v>
      </c>
      <c r="G254" s="73">
        <v>192893</v>
      </c>
      <c r="H254" s="73">
        <v>416182.32</v>
      </c>
      <c r="I254" s="73">
        <v>0</v>
      </c>
      <c r="J254" s="73">
        <v>-223289.32</v>
      </c>
      <c r="K254" s="69" t="s">
        <v>169</v>
      </c>
      <c r="L254" s="74">
        <v>500</v>
      </c>
    </row>
    <row r="255" spans="1:12" ht="13.35" customHeight="1" x14ac:dyDescent="0.25">
      <c r="A255" s="69" t="s">
        <v>948</v>
      </c>
      <c r="B255" s="69" t="s">
        <v>623</v>
      </c>
      <c r="C255" s="69" t="s">
        <v>617</v>
      </c>
      <c r="D255" s="69" t="s">
        <v>169</v>
      </c>
      <c r="E255" s="69" t="s">
        <v>170</v>
      </c>
      <c r="F255" s="69" t="s">
        <v>623</v>
      </c>
      <c r="G255" s="73">
        <v>1050.5999999999999</v>
      </c>
      <c r="H255" s="73">
        <v>66.56</v>
      </c>
      <c r="I255" s="73">
        <v>0</v>
      </c>
      <c r="J255" s="73">
        <v>984.04</v>
      </c>
      <c r="K255" s="69" t="s">
        <v>169</v>
      </c>
      <c r="L255" s="74">
        <v>500</v>
      </c>
    </row>
    <row r="256" spans="1:12" ht="13.35" customHeight="1" x14ac:dyDescent="0.25">
      <c r="A256" s="69" t="s">
        <v>948</v>
      </c>
      <c r="B256" s="69" t="s">
        <v>1024</v>
      </c>
      <c r="C256" s="69" t="s">
        <v>1025</v>
      </c>
      <c r="D256" s="69" t="s">
        <v>169</v>
      </c>
      <c r="E256" s="69" t="s">
        <v>170</v>
      </c>
      <c r="F256" s="69" t="s">
        <v>1024</v>
      </c>
      <c r="G256" s="73">
        <v>0</v>
      </c>
      <c r="H256" s="73">
        <v>33.28</v>
      </c>
      <c r="I256" s="73">
        <v>0</v>
      </c>
      <c r="J256" s="73">
        <v>-33.28</v>
      </c>
      <c r="K256" s="69" t="s">
        <v>169</v>
      </c>
      <c r="L256" s="74">
        <v>500</v>
      </c>
    </row>
    <row r="257" spans="1:12" ht="13.35" customHeight="1" x14ac:dyDescent="0.25">
      <c r="A257" s="69" t="s">
        <v>948</v>
      </c>
      <c r="B257" s="69" t="s">
        <v>624</v>
      </c>
      <c r="C257" s="69" t="s">
        <v>617</v>
      </c>
      <c r="D257" s="69" t="s">
        <v>169</v>
      </c>
      <c r="E257" s="69" t="s">
        <v>170</v>
      </c>
      <c r="F257" s="69" t="s">
        <v>624</v>
      </c>
      <c r="G257" s="73">
        <v>6303.6</v>
      </c>
      <c r="H257" s="73">
        <v>876.84</v>
      </c>
      <c r="I257" s="73">
        <v>0</v>
      </c>
      <c r="J257" s="73">
        <v>5426.76</v>
      </c>
      <c r="K257" s="69" t="s">
        <v>169</v>
      </c>
      <c r="L257" s="74">
        <v>500</v>
      </c>
    </row>
    <row r="258" spans="1:12" ht="13.35" customHeight="1" x14ac:dyDescent="0.25">
      <c r="A258" s="69" t="s">
        <v>948</v>
      </c>
      <c r="B258" s="69" t="s">
        <v>625</v>
      </c>
      <c r="C258" s="69" t="s">
        <v>617</v>
      </c>
      <c r="D258" s="69" t="s">
        <v>169</v>
      </c>
      <c r="E258" s="69" t="s">
        <v>170</v>
      </c>
      <c r="F258" s="69" t="s">
        <v>625</v>
      </c>
      <c r="G258" s="73">
        <v>2163</v>
      </c>
      <c r="H258" s="73">
        <v>683.53</v>
      </c>
      <c r="I258" s="73">
        <v>0</v>
      </c>
      <c r="J258" s="73">
        <v>1479.47</v>
      </c>
      <c r="K258" s="69" t="s">
        <v>169</v>
      </c>
      <c r="L258" s="74">
        <v>500</v>
      </c>
    </row>
    <row r="259" spans="1:12" ht="13.35" customHeight="1" x14ac:dyDescent="0.25">
      <c r="A259" s="69" t="s">
        <v>948</v>
      </c>
      <c r="B259" s="69" t="s">
        <v>626</v>
      </c>
      <c r="C259" s="69" t="s">
        <v>617</v>
      </c>
      <c r="D259" s="69" t="s">
        <v>169</v>
      </c>
      <c r="E259" s="69" t="s">
        <v>170</v>
      </c>
      <c r="F259" s="69" t="s">
        <v>626</v>
      </c>
      <c r="G259" s="73">
        <v>1826</v>
      </c>
      <c r="H259" s="73">
        <v>381.36</v>
      </c>
      <c r="I259" s="73">
        <v>0</v>
      </c>
      <c r="J259" s="73">
        <v>1444.64</v>
      </c>
      <c r="K259" s="69" t="s">
        <v>169</v>
      </c>
      <c r="L259" s="74">
        <v>500</v>
      </c>
    </row>
    <row r="260" spans="1:12" ht="13.35" customHeight="1" x14ac:dyDescent="0.25">
      <c r="A260" s="69" t="s">
        <v>948</v>
      </c>
      <c r="B260" s="69" t="s">
        <v>628</v>
      </c>
      <c r="C260" s="69" t="s">
        <v>617</v>
      </c>
      <c r="D260" s="69" t="s">
        <v>169</v>
      </c>
      <c r="E260" s="69" t="s">
        <v>170</v>
      </c>
      <c r="F260" s="69" t="s">
        <v>628</v>
      </c>
      <c r="G260" s="73">
        <v>2054.27</v>
      </c>
      <c r="H260" s="73">
        <v>957.91</v>
      </c>
      <c r="I260" s="73">
        <v>0</v>
      </c>
      <c r="J260" s="73">
        <v>1096.3599999999999</v>
      </c>
      <c r="K260" s="69" t="s">
        <v>169</v>
      </c>
      <c r="L260" s="74">
        <v>500</v>
      </c>
    </row>
    <row r="261" spans="1:12" ht="13.35" customHeight="1" x14ac:dyDescent="0.25">
      <c r="A261" s="69" t="s">
        <v>948</v>
      </c>
      <c r="B261" s="69" t="s">
        <v>630</v>
      </c>
      <c r="C261" s="69" t="s">
        <v>617</v>
      </c>
      <c r="D261" s="69" t="s">
        <v>169</v>
      </c>
      <c r="E261" s="69" t="s">
        <v>170</v>
      </c>
      <c r="F261" s="69" t="s">
        <v>630</v>
      </c>
      <c r="G261" s="73">
        <v>1973.97</v>
      </c>
      <c r="H261" s="73">
        <v>0</v>
      </c>
      <c r="I261" s="73">
        <v>0</v>
      </c>
      <c r="J261" s="73">
        <v>1973.97</v>
      </c>
      <c r="K261" s="69" t="s">
        <v>169</v>
      </c>
      <c r="L261" s="74">
        <v>500</v>
      </c>
    </row>
    <row r="262" spans="1:12" ht="13.35" customHeight="1" x14ac:dyDescent="0.25">
      <c r="A262" s="69" t="s">
        <v>948</v>
      </c>
      <c r="B262" s="69" t="s">
        <v>631</v>
      </c>
      <c r="C262" s="69" t="s">
        <v>617</v>
      </c>
      <c r="D262" s="69" t="s">
        <v>169</v>
      </c>
      <c r="E262" s="69" t="s">
        <v>170</v>
      </c>
      <c r="F262" s="69" t="s">
        <v>631</v>
      </c>
      <c r="G262" s="73">
        <v>5253</v>
      </c>
      <c r="H262" s="73">
        <v>990.83</v>
      </c>
      <c r="I262" s="73">
        <v>0</v>
      </c>
      <c r="J262" s="73">
        <v>4262.17</v>
      </c>
      <c r="K262" s="69" t="s">
        <v>169</v>
      </c>
      <c r="L262" s="74">
        <v>500</v>
      </c>
    </row>
    <row r="263" spans="1:12" ht="13.35" customHeight="1" x14ac:dyDescent="0.25">
      <c r="A263" s="69" t="s">
        <v>948</v>
      </c>
      <c r="B263" s="69" t="s">
        <v>632</v>
      </c>
      <c r="C263" s="69" t="s">
        <v>617</v>
      </c>
      <c r="D263" s="69" t="s">
        <v>169</v>
      </c>
      <c r="E263" s="69" t="s">
        <v>170</v>
      </c>
      <c r="F263" s="69" t="s">
        <v>632</v>
      </c>
      <c r="G263" s="73">
        <v>3707.46</v>
      </c>
      <c r="H263" s="73">
        <v>0</v>
      </c>
      <c r="I263" s="73">
        <v>0</v>
      </c>
      <c r="J263" s="73">
        <v>3707.46</v>
      </c>
      <c r="K263" s="69" t="s">
        <v>169</v>
      </c>
      <c r="L263" s="74">
        <v>500</v>
      </c>
    </row>
    <row r="264" spans="1:12" ht="13.35" customHeight="1" x14ac:dyDescent="0.25">
      <c r="A264" s="69" t="s">
        <v>948</v>
      </c>
      <c r="B264" s="69" t="s">
        <v>633</v>
      </c>
      <c r="C264" s="69" t="s">
        <v>617</v>
      </c>
      <c r="D264" s="69" t="s">
        <v>169</v>
      </c>
      <c r="E264" s="69" t="s">
        <v>170</v>
      </c>
      <c r="F264" s="69" t="s">
        <v>633</v>
      </c>
      <c r="G264" s="73">
        <v>5673.24</v>
      </c>
      <c r="H264" s="73">
        <v>1594.37</v>
      </c>
      <c r="I264" s="73">
        <v>0</v>
      </c>
      <c r="J264" s="73">
        <v>4078.87</v>
      </c>
      <c r="K264" s="69" t="s">
        <v>169</v>
      </c>
      <c r="L264" s="74">
        <v>500</v>
      </c>
    </row>
    <row r="265" spans="1:12" ht="13.35" customHeight="1" x14ac:dyDescent="0.25">
      <c r="A265" s="69" t="s">
        <v>948</v>
      </c>
      <c r="B265" s="69" t="s">
        <v>634</v>
      </c>
      <c r="C265" s="69" t="s">
        <v>617</v>
      </c>
      <c r="D265" s="69" t="s">
        <v>169</v>
      </c>
      <c r="E265" s="69" t="s">
        <v>170</v>
      </c>
      <c r="F265" s="69" t="s">
        <v>634</v>
      </c>
      <c r="G265" s="73">
        <v>6723.84</v>
      </c>
      <c r="H265" s="73">
        <v>1981.68</v>
      </c>
      <c r="I265" s="73">
        <v>0</v>
      </c>
      <c r="J265" s="73">
        <v>4742.16</v>
      </c>
      <c r="K265" s="69" t="s">
        <v>169</v>
      </c>
      <c r="L265" s="74">
        <v>500</v>
      </c>
    </row>
    <row r="266" spans="1:12" ht="13.35" customHeight="1" x14ac:dyDescent="0.25">
      <c r="A266" s="69" t="s">
        <v>948</v>
      </c>
      <c r="B266" s="69" t="s">
        <v>635</v>
      </c>
      <c r="C266" s="69" t="s">
        <v>617</v>
      </c>
      <c r="D266" s="69" t="s">
        <v>169</v>
      </c>
      <c r="E266" s="69" t="s">
        <v>170</v>
      </c>
      <c r="F266" s="69" t="s">
        <v>635</v>
      </c>
      <c r="G266" s="73">
        <v>6933.96</v>
      </c>
      <c r="H266" s="73">
        <v>3251.18</v>
      </c>
      <c r="I266" s="73">
        <v>0</v>
      </c>
      <c r="J266" s="73">
        <v>3682.78</v>
      </c>
      <c r="K266" s="69" t="s">
        <v>169</v>
      </c>
      <c r="L266" s="74">
        <v>500</v>
      </c>
    </row>
    <row r="267" spans="1:12" ht="13.35" customHeight="1" x14ac:dyDescent="0.25">
      <c r="A267" s="69" t="s">
        <v>948</v>
      </c>
      <c r="B267" s="69" t="s">
        <v>636</v>
      </c>
      <c r="C267" s="69" t="s">
        <v>617</v>
      </c>
      <c r="D267" s="69" t="s">
        <v>169</v>
      </c>
      <c r="E267" s="69" t="s">
        <v>170</v>
      </c>
      <c r="F267" s="69" t="s">
        <v>636</v>
      </c>
      <c r="G267" s="73">
        <v>5778.3</v>
      </c>
      <c r="H267" s="73">
        <v>951.3</v>
      </c>
      <c r="I267" s="73">
        <v>0</v>
      </c>
      <c r="J267" s="73">
        <v>4827</v>
      </c>
      <c r="K267" s="69" t="s">
        <v>169</v>
      </c>
      <c r="L267" s="74">
        <v>500</v>
      </c>
    </row>
    <row r="268" spans="1:12" ht="13.35" customHeight="1" x14ac:dyDescent="0.25">
      <c r="A268" s="69" t="s">
        <v>948</v>
      </c>
      <c r="B268" s="69" t="s">
        <v>637</v>
      </c>
      <c r="C268" s="69" t="s">
        <v>617</v>
      </c>
      <c r="D268" s="69" t="s">
        <v>169</v>
      </c>
      <c r="E268" s="69" t="s">
        <v>170</v>
      </c>
      <c r="F268" s="69" t="s">
        <v>637</v>
      </c>
      <c r="G268" s="73">
        <v>7774.44</v>
      </c>
      <c r="H268" s="73">
        <v>670.39</v>
      </c>
      <c r="I268" s="73">
        <v>0</v>
      </c>
      <c r="J268" s="73">
        <v>7104.05</v>
      </c>
      <c r="K268" s="69" t="s">
        <v>169</v>
      </c>
      <c r="L268" s="74">
        <v>500</v>
      </c>
    </row>
    <row r="269" spans="1:12" ht="13.35" customHeight="1" x14ac:dyDescent="0.25">
      <c r="A269" s="69" t="s">
        <v>948</v>
      </c>
      <c r="B269" s="69" t="s">
        <v>638</v>
      </c>
      <c r="C269" s="69" t="s">
        <v>617</v>
      </c>
      <c r="D269" s="69" t="s">
        <v>169</v>
      </c>
      <c r="E269" s="69" t="s">
        <v>170</v>
      </c>
      <c r="F269" s="69" t="s">
        <v>638</v>
      </c>
      <c r="G269" s="73">
        <v>4839.1000000000004</v>
      </c>
      <c r="H269" s="73">
        <v>640.85</v>
      </c>
      <c r="I269" s="73">
        <v>0</v>
      </c>
      <c r="J269" s="73">
        <v>4198.25</v>
      </c>
      <c r="K269" s="69" t="s">
        <v>169</v>
      </c>
      <c r="L269" s="74">
        <v>500</v>
      </c>
    </row>
    <row r="270" spans="1:12" ht="13.35" customHeight="1" x14ac:dyDescent="0.25">
      <c r="A270" s="69" t="s">
        <v>948</v>
      </c>
      <c r="B270" s="69" t="s">
        <v>952</v>
      </c>
      <c r="C270" s="69" t="s">
        <v>953</v>
      </c>
      <c r="D270" s="69" t="s">
        <v>72</v>
      </c>
      <c r="E270" s="69" t="s">
        <v>73</v>
      </c>
      <c r="F270" s="69" t="s">
        <v>952</v>
      </c>
      <c r="G270" s="73">
        <v>15000</v>
      </c>
      <c r="H270" s="73">
        <v>3432</v>
      </c>
      <c r="I270" s="73">
        <v>6030.71</v>
      </c>
      <c r="J270" s="73">
        <v>5537.29</v>
      </c>
      <c r="K270" s="69" t="s">
        <v>72</v>
      </c>
      <c r="L270" s="74">
        <v>500</v>
      </c>
    </row>
    <row r="271" spans="1:12" ht="13.35" customHeight="1" x14ac:dyDescent="0.25">
      <c r="A271" s="69" t="s">
        <v>948</v>
      </c>
      <c r="B271" s="69" t="s">
        <v>200</v>
      </c>
      <c r="C271" s="69" t="s">
        <v>201</v>
      </c>
      <c r="D271" s="69" t="s">
        <v>72</v>
      </c>
      <c r="E271" s="69" t="s">
        <v>73</v>
      </c>
      <c r="F271" s="69" t="s">
        <v>200</v>
      </c>
      <c r="G271" s="73">
        <v>1600</v>
      </c>
      <c r="H271" s="73">
        <v>270.02</v>
      </c>
      <c r="I271" s="73">
        <v>0</v>
      </c>
      <c r="J271" s="73">
        <v>1329.98</v>
      </c>
      <c r="K271" s="69" t="s">
        <v>72</v>
      </c>
      <c r="L271" s="74">
        <v>500</v>
      </c>
    </row>
    <row r="272" spans="1:12" ht="13.35" customHeight="1" x14ac:dyDescent="0.25">
      <c r="A272" s="69" t="s">
        <v>948</v>
      </c>
      <c r="B272" s="69" t="s">
        <v>378</v>
      </c>
      <c r="C272" s="69" t="s">
        <v>379</v>
      </c>
      <c r="D272" s="69" t="s">
        <v>72</v>
      </c>
      <c r="E272" s="69" t="s">
        <v>73</v>
      </c>
      <c r="F272" s="69" t="s">
        <v>378</v>
      </c>
      <c r="G272" s="73">
        <v>3141.6</v>
      </c>
      <c r="H272" s="73">
        <v>7426.14</v>
      </c>
      <c r="I272" s="73">
        <v>0</v>
      </c>
      <c r="J272" s="73">
        <v>-4284.54</v>
      </c>
      <c r="K272" s="69" t="s">
        <v>72</v>
      </c>
      <c r="L272" s="74">
        <v>500</v>
      </c>
    </row>
    <row r="273" spans="1:12" ht="13.35" customHeight="1" x14ac:dyDescent="0.25">
      <c r="A273" s="69" t="s">
        <v>948</v>
      </c>
      <c r="B273" s="69" t="s">
        <v>467</v>
      </c>
      <c r="C273" s="69" t="s">
        <v>466</v>
      </c>
      <c r="D273" s="69" t="s">
        <v>72</v>
      </c>
      <c r="E273" s="69" t="s">
        <v>73</v>
      </c>
      <c r="F273" s="69" t="s">
        <v>467</v>
      </c>
      <c r="G273" s="73">
        <v>2143.2199999999998</v>
      </c>
      <c r="H273" s="73">
        <v>0</v>
      </c>
      <c r="I273" s="73">
        <v>0</v>
      </c>
      <c r="J273" s="73">
        <v>2143.2199999999998</v>
      </c>
      <c r="K273" s="69" t="s">
        <v>72</v>
      </c>
      <c r="L273" s="74">
        <v>500</v>
      </c>
    </row>
    <row r="274" spans="1:12" ht="13.35" customHeight="1" x14ac:dyDescent="0.25">
      <c r="A274" s="69" t="s">
        <v>948</v>
      </c>
      <c r="B274" s="69" t="s">
        <v>503</v>
      </c>
      <c r="C274" s="69" t="s">
        <v>504</v>
      </c>
      <c r="D274" s="69" t="s">
        <v>72</v>
      </c>
      <c r="E274" s="69" t="s">
        <v>73</v>
      </c>
      <c r="F274" s="69" t="s">
        <v>503</v>
      </c>
      <c r="G274" s="73">
        <v>2700</v>
      </c>
      <c r="H274" s="73">
        <v>1799.19</v>
      </c>
      <c r="I274" s="73">
        <v>0</v>
      </c>
      <c r="J274" s="73">
        <v>900.81</v>
      </c>
      <c r="K274" s="69" t="s">
        <v>72</v>
      </c>
      <c r="L274" s="74">
        <v>500</v>
      </c>
    </row>
    <row r="275" spans="1:12" ht="13.35" customHeight="1" x14ac:dyDescent="0.25">
      <c r="A275" s="69" t="s">
        <v>948</v>
      </c>
      <c r="B275" s="69" t="s">
        <v>639</v>
      </c>
      <c r="C275" s="69" t="s">
        <v>640</v>
      </c>
      <c r="D275" s="69" t="s">
        <v>72</v>
      </c>
      <c r="E275" s="69" t="s">
        <v>73</v>
      </c>
      <c r="F275" s="69" t="s">
        <v>639</v>
      </c>
      <c r="G275" s="73">
        <v>7282.8</v>
      </c>
      <c r="H275" s="73">
        <v>13498.36</v>
      </c>
      <c r="I275" s="73">
        <v>0</v>
      </c>
      <c r="J275" s="73">
        <v>-6215.56</v>
      </c>
      <c r="K275" s="69" t="s">
        <v>72</v>
      </c>
      <c r="L275" s="74">
        <v>500</v>
      </c>
    </row>
    <row r="276" spans="1:12" ht="13.35" customHeight="1" x14ac:dyDescent="0.25">
      <c r="A276" s="69" t="s">
        <v>948</v>
      </c>
      <c r="B276" s="69" t="s">
        <v>378</v>
      </c>
      <c r="C276" s="69" t="s">
        <v>379</v>
      </c>
      <c r="D276" s="69" t="s">
        <v>380</v>
      </c>
      <c r="E276" s="69" t="s">
        <v>381</v>
      </c>
      <c r="F276" s="69" t="s">
        <v>378</v>
      </c>
      <c r="G276" s="73">
        <v>1065.9000000000001</v>
      </c>
      <c r="H276" s="73">
        <v>0</v>
      </c>
      <c r="I276" s="73">
        <v>0</v>
      </c>
      <c r="J276" s="73">
        <v>1065.9000000000001</v>
      </c>
      <c r="K276" s="69" t="s">
        <v>380</v>
      </c>
      <c r="L276" s="74">
        <v>500</v>
      </c>
    </row>
    <row r="277" spans="1:12" ht="13.35" customHeight="1" x14ac:dyDescent="0.25">
      <c r="A277" s="69" t="s">
        <v>948</v>
      </c>
      <c r="B277" s="69" t="s">
        <v>394</v>
      </c>
      <c r="C277" s="69" t="s">
        <v>395</v>
      </c>
      <c r="D277" s="69" t="s">
        <v>380</v>
      </c>
      <c r="E277" s="69" t="s">
        <v>381</v>
      </c>
      <c r="F277" s="69" t="s">
        <v>394</v>
      </c>
      <c r="G277" s="73">
        <v>525.29999999999995</v>
      </c>
      <c r="H277" s="73">
        <v>0</v>
      </c>
      <c r="I277" s="73">
        <v>0</v>
      </c>
      <c r="J277" s="73">
        <v>525.29999999999995</v>
      </c>
      <c r="K277" s="69" t="s">
        <v>380</v>
      </c>
      <c r="L277" s="74">
        <v>500</v>
      </c>
    </row>
    <row r="278" spans="1:12" ht="13.35" customHeight="1" x14ac:dyDescent="0.25">
      <c r="A278" s="69" t="s">
        <v>948</v>
      </c>
      <c r="B278" s="69" t="s">
        <v>80</v>
      </c>
      <c r="C278" s="69" t="s">
        <v>81</v>
      </c>
      <c r="D278" s="69" t="s">
        <v>82</v>
      </c>
      <c r="E278" s="69" t="s">
        <v>83</v>
      </c>
      <c r="F278" s="69" t="s">
        <v>80</v>
      </c>
      <c r="G278" s="73">
        <v>15000</v>
      </c>
      <c r="H278" s="73">
        <v>0</v>
      </c>
      <c r="I278" s="73">
        <v>0</v>
      </c>
      <c r="J278" s="73">
        <v>15000</v>
      </c>
      <c r="K278" s="69" t="s">
        <v>82</v>
      </c>
      <c r="L278" s="74">
        <v>500</v>
      </c>
    </row>
    <row r="279" spans="1:12" ht="13.35" customHeight="1" x14ac:dyDescent="0.25">
      <c r="A279" s="69" t="s">
        <v>948</v>
      </c>
      <c r="B279" s="69" t="s">
        <v>1026</v>
      </c>
      <c r="C279" s="69" t="s">
        <v>1027</v>
      </c>
      <c r="D279" s="69" t="s">
        <v>82</v>
      </c>
      <c r="E279" s="69" t="s">
        <v>83</v>
      </c>
      <c r="F279" s="69" t="s">
        <v>1026</v>
      </c>
      <c r="G279" s="73">
        <v>0</v>
      </c>
      <c r="H279" s="73">
        <v>9986.65</v>
      </c>
      <c r="I279" s="73">
        <v>0</v>
      </c>
      <c r="J279" s="73">
        <v>-9986.65</v>
      </c>
      <c r="K279" s="69" t="s">
        <v>82</v>
      </c>
      <c r="L279" s="74">
        <v>500</v>
      </c>
    </row>
    <row r="280" spans="1:12" ht="13.35" customHeight="1" x14ac:dyDescent="0.25">
      <c r="A280" s="69" t="s">
        <v>948</v>
      </c>
      <c r="B280" s="69" t="s">
        <v>64</v>
      </c>
      <c r="C280" s="69" t="s">
        <v>65</v>
      </c>
      <c r="D280" s="69" t="s">
        <v>66</v>
      </c>
      <c r="E280" s="69" t="s">
        <v>67</v>
      </c>
      <c r="F280" s="69" t="s">
        <v>64</v>
      </c>
      <c r="G280" s="73">
        <v>2275000</v>
      </c>
      <c r="H280" s="73">
        <v>1295638.46</v>
      </c>
      <c r="I280" s="73">
        <v>0</v>
      </c>
      <c r="J280" s="73">
        <v>979361.54</v>
      </c>
      <c r="K280" s="69" t="s">
        <v>66</v>
      </c>
      <c r="L280" s="74">
        <v>500</v>
      </c>
    </row>
    <row r="281" spans="1:12" ht="13.35" customHeight="1" x14ac:dyDescent="0.25">
      <c r="A281" s="69" t="s">
        <v>948</v>
      </c>
      <c r="B281" s="69" t="s">
        <v>68</v>
      </c>
      <c r="C281" s="69" t="s">
        <v>69</v>
      </c>
      <c r="D281" s="69" t="s">
        <v>66</v>
      </c>
      <c r="E281" s="69" t="s">
        <v>67</v>
      </c>
      <c r="F281" s="69" t="s">
        <v>68</v>
      </c>
      <c r="G281" s="73">
        <v>1100000</v>
      </c>
      <c r="H281" s="73">
        <v>545225.85</v>
      </c>
      <c r="I281" s="73">
        <v>0</v>
      </c>
      <c r="J281" s="73">
        <v>554774.15</v>
      </c>
      <c r="K281" s="69" t="s">
        <v>66</v>
      </c>
      <c r="L281" s="74">
        <v>500</v>
      </c>
    </row>
    <row r="282" spans="1:12" ht="13.35" customHeight="1" x14ac:dyDescent="0.25">
      <c r="A282" s="69" t="s">
        <v>948</v>
      </c>
      <c r="B282" s="69" t="s">
        <v>210</v>
      </c>
      <c r="C282" s="69" t="s">
        <v>65</v>
      </c>
      <c r="D282" s="69" t="s">
        <v>66</v>
      </c>
      <c r="E282" s="69" t="s">
        <v>67</v>
      </c>
      <c r="F282" s="69" t="s">
        <v>210</v>
      </c>
      <c r="G282" s="73">
        <v>1400000</v>
      </c>
      <c r="H282" s="73">
        <v>800322.6</v>
      </c>
      <c r="I282" s="73">
        <v>0</v>
      </c>
      <c r="J282" s="73">
        <v>599677.4</v>
      </c>
      <c r="K282" s="69" t="s">
        <v>66</v>
      </c>
      <c r="L282" s="74">
        <v>500</v>
      </c>
    </row>
    <row r="283" spans="1:12" ht="13.35" customHeight="1" x14ac:dyDescent="0.25">
      <c r="A283" s="69" t="s">
        <v>948</v>
      </c>
      <c r="B283" s="69" t="s">
        <v>211</v>
      </c>
      <c r="C283" s="69" t="s">
        <v>69</v>
      </c>
      <c r="D283" s="69" t="s">
        <v>66</v>
      </c>
      <c r="E283" s="69" t="s">
        <v>67</v>
      </c>
      <c r="F283" s="69" t="s">
        <v>211</v>
      </c>
      <c r="G283" s="73">
        <v>900000</v>
      </c>
      <c r="H283" s="73">
        <v>603702.24</v>
      </c>
      <c r="I283" s="73">
        <v>0</v>
      </c>
      <c r="J283" s="73">
        <v>296297.76</v>
      </c>
      <c r="K283" s="69" t="s">
        <v>66</v>
      </c>
      <c r="L283" s="74">
        <v>500</v>
      </c>
    </row>
    <row r="284" spans="1:12" ht="13.35" customHeight="1" x14ac:dyDescent="0.25">
      <c r="A284" s="69" t="s">
        <v>948</v>
      </c>
      <c r="B284" s="69" t="s">
        <v>21</v>
      </c>
      <c r="C284" s="69" t="s">
        <v>22</v>
      </c>
      <c r="D284" s="69" t="s">
        <v>43</v>
      </c>
      <c r="E284" s="69" t="s">
        <v>44</v>
      </c>
      <c r="F284" s="69" t="s">
        <v>21</v>
      </c>
      <c r="G284" s="73">
        <v>98484.65</v>
      </c>
      <c r="H284" s="73">
        <v>9827.2099999999991</v>
      </c>
      <c r="I284" s="73">
        <v>0</v>
      </c>
      <c r="J284" s="73">
        <v>88657.44</v>
      </c>
      <c r="K284" s="69" t="s">
        <v>43</v>
      </c>
      <c r="L284" s="74">
        <v>500</v>
      </c>
    </row>
    <row r="285" spans="1:12" ht="13.35" customHeight="1" x14ac:dyDescent="0.25">
      <c r="A285" s="69" t="s">
        <v>948</v>
      </c>
      <c r="B285" s="69" t="s">
        <v>200</v>
      </c>
      <c r="C285" s="69" t="s">
        <v>201</v>
      </c>
      <c r="D285" s="69" t="s">
        <v>43</v>
      </c>
      <c r="E285" s="69" t="s">
        <v>44</v>
      </c>
      <c r="F285" s="69" t="s">
        <v>200</v>
      </c>
      <c r="G285" s="73">
        <v>197219.03</v>
      </c>
      <c r="H285" s="73">
        <v>127733.33</v>
      </c>
      <c r="I285" s="73">
        <v>0</v>
      </c>
      <c r="J285" s="73">
        <v>69485.7</v>
      </c>
      <c r="K285" s="69" t="s">
        <v>43</v>
      </c>
      <c r="L285" s="74">
        <v>500</v>
      </c>
    </row>
    <row r="286" spans="1:12" ht="13.35" customHeight="1" x14ac:dyDescent="0.25">
      <c r="A286" s="69" t="s">
        <v>948</v>
      </c>
      <c r="B286" s="69" t="s">
        <v>200</v>
      </c>
      <c r="C286" s="69" t="s">
        <v>201</v>
      </c>
      <c r="D286" s="69" t="s">
        <v>202</v>
      </c>
      <c r="E286" s="69" t="s">
        <v>203</v>
      </c>
      <c r="F286" s="69" t="s">
        <v>200</v>
      </c>
      <c r="G286" s="73">
        <v>30000</v>
      </c>
      <c r="H286" s="73">
        <v>0</v>
      </c>
      <c r="I286" s="73">
        <v>0</v>
      </c>
      <c r="J286" s="73">
        <v>30000</v>
      </c>
      <c r="K286" s="69" t="s">
        <v>202</v>
      </c>
      <c r="L286" s="74">
        <v>500</v>
      </c>
    </row>
    <row r="287" spans="1:12" ht="13.35" customHeight="1" x14ac:dyDescent="0.25">
      <c r="A287" s="69" t="s">
        <v>948</v>
      </c>
      <c r="B287" s="69" t="s">
        <v>21</v>
      </c>
      <c r="C287" s="69" t="s">
        <v>22</v>
      </c>
      <c r="D287" s="69" t="s">
        <v>45</v>
      </c>
      <c r="E287" s="69" t="s">
        <v>46</v>
      </c>
      <c r="F287" s="69" t="s">
        <v>21</v>
      </c>
      <c r="G287" s="73">
        <v>40000</v>
      </c>
      <c r="H287" s="73">
        <v>0.01</v>
      </c>
      <c r="I287" s="73">
        <v>0</v>
      </c>
      <c r="J287" s="73">
        <v>39999.99</v>
      </c>
      <c r="K287" s="69" t="s">
        <v>45</v>
      </c>
      <c r="L287" s="74">
        <v>500</v>
      </c>
    </row>
    <row r="288" spans="1:12" ht="13.35" customHeight="1" x14ac:dyDescent="0.25">
      <c r="A288" s="69" t="s">
        <v>948</v>
      </c>
      <c r="B288" s="69" t="s">
        <v>84</v>
      </c>
      <c r="C288" s="69" t="s">
        <v>85</v>
      </c>
      <c r="D288" s="69" t="s">
        <v>19</v>
      </c>
      <c r="E288" s="69" t="s">
        <v>20</v>
      </c>
      <c r="F288" s="69" t="s">
        <v>84</v>
      </c>
      <c r="G288" s="73">
        <v>7354.2</v>
      </c>
      <c r="H288" s="73">
        <v>49.73</v>
      </c>
      <c r="I288" s="73">
        <v>0</v>
      </c>
      <c r="J288" s="73">
        <v>7304.47</v>
      </c>
      <c r="K288" s="69" t="s">
        <v>19</v>
      </c>
      <c r="L288" s="74">
        <v>500</v>
      </c>
    </row>
    <row r="289" spans="1:12" ht="13.35" customHeight="1" x14ac:dyDescent="0.25">
      <c r="A289" s="69" t="s">
        <v>948</v>
      </c>
      <c r="B289" s="69" t="s">
        <v>112</v>
      </c>
      <c r="C289" s="69" t="s">
        <v>113</v>
      </c>
      <c r="D289" s="69" t="s">
        <v>19</v>
      </c>
      <c r="E289" s="69" t="s">
        <v>20</v>
      </c>
      <c r="F289" s="69" t="s">
        <v>112</v>
      </c>
      <c r="G289" s="73">
        <v>11386.71</v>
      </c>
      <c r="H289" s="73">
        <v>1152.97</v>
      </c>
      <c r="I289" s="73">
        <v>0</v>
      </c>
      <c r="J289" s="73">
        <v>10233.74</v>
      </c>
      <c r="K289" s="69" t="s">
        <v>19</v>
      </c>
      <c r="L289" s="74">
        <v>500</v>
      </c>
    </row>
    <row r="290" spans="1:12" ht="13.35" customHeight="1" x14ac:dyDescent="0.25">
      <c r="A290" s="69" t="s">
        <v>948</v>
      </c>
      <c r="B290" s="69" t="s">
        <v>954</v>
      </c>
      <c r="C290" s="69" t="s">
        <v>955</v>
      </c>
      <c r="D290" s="69" t="s">
        <v>19</v>
      </c>
      <c r="E290" s="69" t="s">
        <v>20</v>
      </c>
      <c r="F290" s="69" t="s">
        <v>954</v>
      </c>
      <c r="G290" s="73">
        <v>0</v>
      </c>
      <c r="H290" s="73">
        <v>383.98</v>
      </c>
      <c r="I290" s="73">
        <v>0</v>
      </c>
      <c r="J290" s="73">
        <v>-383.98</v>
      </c>
      <c r="K290" s="69" t="s">
        <v>19</v>
      </c>
      <c r="L290" s="74">
        <v>500</v>
      </c>
    </row>
    <row r="291" spans="1:12" ht="13.35" customHeight="1" x14ac:dyDescent="0.25">
      <c r="A291" s="69" t="s">
        <v>948</v>
      </c>
      <c r="B291" s="69" t="s">
        <v>835</v>
      </c>
      <c r="C291" s="69" t="s">
        <v>836</v>
      </c>
      <c r="D291" s="69" t="s">
        <v>19</v>
      </c>
      <c r="E291" s="69" t="s">
        <v>20</v>
      </c>
      <c r="F291" s="69" t="s">
        <v>835</v>
      </c>
      <c r="G291" s="73">
        <v>2000</v>
      </c>
      <c r="H291" s="73">
        <v>0</v>
      </c>
      <c r="I291" s="73">
        <v>0</v>
      </c>
      <c r="J291" s="73">
        <v>2000</v>
      </c>
      <c r="K291" s="69" t="s">
        <v>19</v>
      </c>
      <c r="L291" s="74">
        <v>500</v>
      </c>
    </row>
    <row r="292" spans="1:12" ht="13.35" customHeight="1" x14ac:dyDescent="0.25">
      <c r="A292" s="69" t="s">
        <v>948</v>
      </c>
      <c r="B292" s="69" t="s">
        <v>174</v>
      </c>
      <c r="C292" s="69" t="s">
        <v>172</v>
      </c>
      <c r="D292" s="69" t="s">
        <v>19</v>
      </c>
      <c r="E292" s="69" t="s">
        <v>20</v>
      </c>
      <c r="F292" s="69" t="s">
        <v>174</v>
      </c>
      <c r="G292" s="73">
        <v>1400</v>
      </c>
      <c r="H292" s="73">
        <v>0</v>
      </c>
      <c r="I292" s="73">
        <v>0</v>
      </c>
      <c r="J292" s="73">
        <v>1400</v>
      </c>
      <c r="K292" s="69" t="s">
        <v>19</v>
      </c>
      <c r="L292" s="74">
        <v>500</v>
      </c>
    </row>
    <row r="293" spans="1:12" ht="13.35" customHeight="1" x14ac:dyDescent="0.25">
      <c r="A293" s="69" t="s">
        <v>948</v>
      </c>
      <c r="B293" s="69" t="s">
        <v>190</v>
      </c>
      <c r="C293" s="69" t="s">
        <v>191</v>
      </c>
      <c r="D293" s="69" t="s">
        <v>19</v>
      </c>
      <c r="E293" s="69" t="s">
        <v>20</v>
      </c>
      <c r="F293" s="69" t="s">
        <v>190</v>
      </c>
      <c r="G293" s="73">
        <v>0</v>
      </c>
      <c r="H293" s="73">
        <v>254.4</v>
      </c>
      <c r="I293" s="73">
        <v>0</v>
      </c>
      <c r="J293" s="73">
        <v>-254.4</v>
      </c>
      <c r="K293" s="69" t="s">
        <v>19</v>
      </c>
      <c r="L293" s="74">
        <v>500</v>
      </c>
    </row>
    <row r="294" spans="1:12" ht="13.35" customHeight="1" x14ac:dyDescent="0.25">
      <c r="A294" s="69" t="s">
        <v>948</v>
      </c>
      <c r="B294" s="69" t="s">
        <v>887</v>
      </c>
      <c r="C294" s="69" t="s">
        <v>888</v>
      </c>
      <c r="D294" s="69" t="s">
        <v>19</v>
      </c>
      <c r="E294" s="69" t="s">
        <v>20</v>
      </c>
      <c r="F294" s="69" t="s">
        <v>887</v>
      </c>
      <c r="G294" s="73">
        <v>3677.1</v>
      </c>
      <c r="H294" s="73">
        <v>187.65</v>
      </c>
      <c r="I294" s="73">
        <v>0</v>
      </c>
      <c r="J294" s="73">
        <v>3489.45</v>
      </c>
      <c r="K294" s="69" t="s">
        <v>19</v>
      </c>
      <c r="L294" s="74">
        <v>500</v>
      </c>
    </row>
    <row r="295" spans="1:12" ht="13.35" customHeight="1" x14ac:dyDescent="0.25">
      <c r="A295" s="69" t="s">
        <v>948</v>
      </c>
      <c r="B295" s="69" t="s">
        <v>204</v>
      </c>
      <c r="C295" s="69" t="s">
        <v>205</v>
      </c>
      <c r="D295" s="69" t="s">
        <v>19</v>
      </c>
      <c r="E295" s="69" t="s">
        <v>20</v>
      </c>
      <c r="F295" s="69" t="s">
        <v>204</v>
      </c>
      <c r="G295" s="73">
        <v>8000</v>
      </c>
      <c r="H295" s="73">
        <v>0</v>
      </c>
      <c r="I295" s="73">
        <v>0</v>
      </c>
      <c r="J295" s="73">
        <v>8000</v>
      </c>
      <c r="K295" s="69" t="s">
        <v>19</v>
      </c>
      <c r="L295" s="74">
        <v>500</v>
      </c>
    </row>
    <row r="296" spans="1:12" ht="13.35" customHeight="1" x14ac:dyDescent="0.25">
      <c r="A296" s="69" t="s">
        <v>948</v>
      </c>
      <c r="B296" s="69" t="s">
        <v>206</v>
      </c>
      <c r="C296" s="69" t="s">
        <v>207</v>
      </c>
      <c r="D296" s="69" t="s">
        <v>19</v>
      </c>
      <c r="E296" s="69" t="s">
        <v>20</v>
      </c>
      <c r="F296" s="69" t="s">
        <v>206</v>
      </c>
      <c r="G296" s="73">
        <v>5667.74</v>
      </c>
      <c r="H296" s="73">
        <v>264.89999999999998</v>
      </c>
      <c r="I296" s="73">
        <v>0</v>
      </c>
      <c r="J296" s="73">
        <v>5402.84</v>
      </c>
      <c r="K296" s="69" t="s">
        <v>19</v>
      </c>
      <c r="L296" s="74">
        <v>500</v>
      </c>
    </row>
    <row r="297" spans="1:12" ht="13.35" customHeight="1" x14ac:dyDescent="0.25">
      <c r="A297" s="69" t="s">
        <v>948</v>
      </c>
      <c r="B297" s="69" t="s">
        <v>215</v>
      </c>
      <c r="C297" s="69" t="s">
        <v>216</v>
      </c>
      <c r="D297" s="69" t="s">
        <v>19</v>
      </c>
      <c r="E297" s="69" t="s">
        <v>20</v>
      </c>
      <c r="F297" s="69" t="s">
        <v>215</v>
      </c>
      <c r="G297" s="73">
        <v>8055</v>
      </c>
      <c r="H297" s="73">
        <v>1606.79</v>
      </c>
      <c r="I297" s="73">
        <v>0</v>
      </c>
      <c r="J297" s="73">
        <v>6448.21</v>
      </c>
      <c r="K297" s="69" t="s">
        <v>19</v>
      </c>
      <c r="L297" s="74">
        <v>500</v>
      </c>
    </row>
    <row r="298" spans="1:12" ht="13.35" customHeight="1" x14ac:dyDescent="0.25">
      <c r="A298" s="69" t="s">
        <v>948</v>
      </c>
      <c r="B298" s="69" t="s">
        <v>218</v>
      </c>
      <c r="C298" s="69" t="s">
        <v>219</v>
      </c>
      <c r="D298" s="69" t="s">
        <v>19</v>
      </c>
      <c r="E298" s="69" t="s">
        <v>20</v>
      </c>
      <c r="F298" s="69" t="s">
        <v>218</v>
      </c>
      <c r="G298" s="73">
        <v>5508</v>
      </c>
      <c r="H298" s="73">
        <v>103.21</v>
      </c>
      <c r="I298" s="73">
        <v>0</v>
      </c>
      <c r="J298" s="73">
        <v>5404.79</v>
      </c>
      <c r="K298" s="69" t="s">
        <v>19</v>
      </c>
      <c r="L298" s="74">
        <v>500</v>
      </c>
    </row>
    <row r="299" spans="1:12" ht="13.35" customHeight="1" x14ac:dyDescent="0.25">
      <c r="A299" s="69" t="s">
        <v>948</v>
      </c>
      <c r="B299" s="69" t="s">
        <v>987</v>
      </c>
      <c r="C299" s="69" t="s">
        <v>988</v>
      </c>
      <c r="D299" s="69" t="s">
        <v>19</v>
      </c>
      <c r="E299" s="69" t="s">
        <v>20</v>
      </c>
      <c r="F299" s="69" t="s">
        <v>987</v>
      </c>
      <c r="G299" s="73">
        <v>0</v>
      </c>
      <c r="H299" s="73">
        <v>2964.64</v>
      </c>
      <c r="I299" s="73">
        <v>0</v>
      </c>
      <c r="J299" s="73">
        <v>-2964.64</v>
      </c>
      <c r="K299" s="69" t="s">
        <v>19</v>
      </c>
      <c r="L299" s="74">
        <v>500</v>
      </c>
    </row>
    <row r="300" spans="1:12" ht="13.35" customHeight="1" x14ac:dyDescent="0.25">
      <c r="A300" s="69" t="s">
        <v>948</v>
      </c>
      <c r="B300" s="69" t="s">
        <v>254</v>
      </c>
      <c r="C300" s="69" t="s">
        <v>255</v>
      </c>
      <c r="D300" s="69" t="s">
        <v>19</v>
      </c>
      <c r="E300" s="69" t="s">
        <v>20</v>
      </c>
      <c r="F300" s="69" t="s">
        <v>254</v>
      </c>
      <c r="G300" s="73">
        <v>1500</v>
      </c>
      <c r="H300" s="73">
        <v>0</v>
      </c>
      <c r="I300" s="73">
        <v>0</v>
      </c>
      <c r="J300" s="73">
        <v>1500</v>
      </c>
      <c r="K300" s="69" t="s">
        <v>19</v>
      </c>
      <c r="L300" s="74">
        <v>500</v>
      </c>
    </row>
    <row r="301" spans="1:12" ht="13.35" customHeight="1" x14ac:dyDescent="0.25">
      <c r="A301" s="69" t="s">
        <v>948</v>
      </c>
      <c r="B301" s="69" t="s">
        <v>261</v>
      </c>
      <c r="C301" s="69" t="s">
        <v>262</v>
      </c>
      <c r="D301" s="69" t="s">
        <v>19</v>
      </c>
      <c r="E301" s="69" t="s">
        <v>20</v>
      </c>
      <c r="F301" s="69" t="s">
        <v>261</v>
      </c>
      <c r="G301" s="73">
        <v>315.18</v>
      </c>
      <c r="H301" s="73">
        <v>0</v>
      </c>
      <c r="I301" s="73">
        <v>0</v>
      </c>
      <c r="J301" s="73">
        <v>315.18</v>
      </c>
      <c r="K301" s="69" t="s">
        <v>19</v>
      </c>
      <c r="L301" s="74">
        <v>500</v>
      </c>
    </row>
    <row r="302" spans="1:12" ht="13.35" customHeight="1" x14ac:dyDescent="0.25">
      <c r="A302" s="69" t="s">
        <v>948</v>
      </c>
      <c r="B302" s="69" t="s">
        <v>272</v>
      </c>
      <c r="C302" s="69" t="s">
        <v>273</v>
      </c>
      <c r="D302" s="69" t="s">
        <v>19</v>
      </c>
      <c r="E302" s="69" t="s">
        <v>20</v>
      </c>
      <c r="F302" s="69" t="s">
        <v>272</v>
      </c>
      <c r="G302" s="73">
        <v>2122.21</v>
      </c>
      <c r="H302" s="73">
        <v>13.78</v>
      </c>
      <c r="I302" s="73">
        <v>0</v>
      </c>
      <c r="J302" s="73">
        <v>2108.4299999999998</v>
      </c>
      <c r="K302" s="69" t="s">
        <v>19</v>
      </c>
      <c r="L302" s="74">
        <v>500</v>
      </c>
    </row>
    <row r="303" spans="1:12" ht="13.35" customHeight="1" x14ac:dyDescent="0.25">
      <c r="A303" s="69" t="s">
        <v>948</v>
      </c>
      <c r="B303" s="69" t="s">
        <v>288</v>
      </c>
      <c r="C303" s="69" t="s">
        <v>289</v>
      </c>
      <c r="D303" s="69" t="s">
        <v>19</v>
      </c>
      <c r="E303" s="69" t="s">
        <v>20</v>
      </c>
      <c r="F303" s="69" t="s">
        <v>288</v>
      </c>
      <c r="G303" s="73">
        <v>1733.49</v>
      </c>
      <c r="H303" s="73">
        <v>0</v>
      </c>
      <c r="I303" s="73">
        <v>0</v>
      </c>
      <c r="J303" s="73">
        <v>1733.49</v>
      </c>
      <c r="K303" s="69" t="s">
        <v>19</v>
      </c>
      <c r="L303" s="74">
        <v>500</v>
      </c>
    </row>
    <row r="304" spans="1:12" ht="13.35" customHeight="1" x14ac:dyDescent="0.25">
      <c r="A304" s="69" t="s">
        <v>948</v>
      </c>
      <c r="B304" s="69" t="s">
        <v>839</v>
      </c>
      <c r="C304" s="69" t="s">
        <v>840</v>
      </c>
      <c r="D304" s="69" t="s">
        <v>19</v>
      </c>
      <c r="E304" s="69" t="s">
        <v>20</v>
      </c>
      <c r="F304" s="69" t="s">
        <v>839</v>
      </c>
      <c r="G304" s="73">
        <v>0</v>
      </c>
      <c r="H304" s="73">
        <v>235.54</v>
      </c>
      <c r="I304" s="73">
        <v>0</v>
      </c>
      <c r="J304" s="73">
        <v>-235.54</v>
      </c>
      <c r="K304" s="69" t="s">
        <v>19</v>
      </c>
      <c r="L304" s="74">
        <v>500</v>
      </c>
    </row>
    <row r="305" spans="1:12" ht="13.35" customHeight="1" x14ac:dyDescent="0.25">
      <c r="A305" s="69" t="s">
        <v>948</v>
      </c>
      <c r="B305" s="69" t="s">
        <v>295</v>
      </c>
      <c r="C305" s="69" t="s">
        <v>294</v>
      </c>
      <c r="D305" s="69" t="s">
        <v>19</v>
      </c>
      <c r="E305" s="69" t="s">
        <v>20</v>
      </c>
      <c r="F305" s="69" t="s">
        <v>295</v>
      </c>
      <c r="G305" s="73">
        <v>0</v>
      </c>
      <c r="H305" s="73">
        <v>1029.79</v>
      </c>
      <c r="I305" s="73">
        <v>0</v>
      </c>
      <c r="J305" s="73">
        <v>-1029.79</v>
      </c>
      <c r="K305" s="69" t="s">
        <v>19</v>
      </c>
      <c r="L305" s="74">
        <v>500</v>
      </c>
    </row>
    <row r="306" spans="1:12" ht="13.35" customHeight="1" x14ac:dyDescent="0.25">
      <c r="A306" s="69" t="s">
        <v>948</v>
      </c>
      <c r="B306" s="69" t="s">
        <v>861</v>
      </c>
      <c r="C306" s="69" t="s">
        <v>862</v>
      </c>
      <c r="D306" s="69" t="s">
        <v>19</v>
      </c>
      <c r="E306" s="69" t="s">
        <v>20</v>
      </c>
      <c r="F306" s="69" t="s">
        <v>861</v>
      </c>
      <c r="G306" s="73">
        <v>0</v>
      </c>
      <c r="H306" s="73">
        <v>37.58</v>
      </c>
      <c r="I306" s="73">
        <v>0</v>
      </c>
      <c r="J306" s="73">
        <v>-37.58</v>
      </c>
      <c r="K306" s="69" t="s">
        <v>19</v>
      </c>
      <c r="L306" s="74">
        <v>500</v>
      </c>
    </row>
    <row r="307" spans="1:12" ht="13.35" customHeight="1" x14ac:dyDescent="0.25">
      <c r="A307" s="69" t="s">
        <v>948</v>
      </c>
      <c r="B307" s="69" t="s">
        <v>997</v>
      </c>
      <c r="C307" s="69" t="s">
        <v>998</v>
      </c>
      <c r="D307" s="69" t="s">
        <v>19</v>
      </c>
      <c r="E307" s="69" t="s">
        <v>20</v>
      </c>
      <c r="F307" s="69" t="s">
        <v>997</v>
      </c>
      <c r="G307" s="73">
        <v>0</v>
      </c>
      <c r="H307" s="73">
        <v>527.97</v>
      </c>
      <c r="I307" s="73">
        <v>0</v>
      </c>
      <c r="J307" s="73">
        <v>-527.97</v>
      </c>
      <c r="K307" s="69" t="s">
        <v>19</v>
      </c>
      <c r="L307" s="74">
        <v>500</v>
      </c>
    </row>
    <row r="308" spans="1:12" ht="13.35" customHeight="1" x14ac:dyDescent="0.25">
      <c r="A308" s="69" t="s">
        <v>948</v>
      </c>
      <c r="B308" s="69" t="s">
        <v>875</v>
      </c>
      <c r="C308" s="69" t="s">
        <v>876</v>
      </c>
      <c r="D308" s="69" t="s">
        <v>19</v>
      </c>
      <c r="E308" s="69" t="s">
        <v>20</v>
      </c>
      <c r="F308" s="69" t="s">
        <v>875</v>
      </c>
      <c r="G308" s="73">
        <v>0</v>
      </c>
      <c r="H308" s="73">
        <v>25.98</v>
      </c>
      <c r="I308" s="73">
        <v>0</v>
      </c>
      <c r="J308" s="73">
        <v>-25.98</v>
      </c>
      <c r="K308" s="69" t="s">
        <v>19</v>
      </c>
      <c r="L308" s="74">
        <v>500</v>
      </c>
    </row>
    <row r="309" spans="1:12" ht="13.35" customHeight="1" x14ac:dyDescent="0.25">
      <c r="A309" s="69" t="s">
        <v>948</v>
      </c>
      <c r="B309" s="69" t="s">
        <v>877</v>
      </c>
      <c r="C309" s="69" t="s">
        <v>878</v>
      </c>
      <c r="D309" s="69" t="s">
        <v>19</v>
      </c>
      <c r="E309" s="69" t="s">
        <v>20</v>
      </c>
      <c r="F309" s="69" t="s">
        <v>877</v>
      </c>
      <c r="G309" s="73">
        <v>0</v>
      </c>
      <c r="H309" s="73">
        <v>542.19000000000005</v>
      </c>
      <c r="I309" s="73">
        <v>0</v>
      </c>
      <c r="J309" s="73">
        <v>-542.19000000000005</v>
      </c>
      <c r="K309" s="69" t="s">
        <v>19</v>
      </c>
      <c r="L309" s="74">
        <v>500</v>
      </c>
    </row>
    <row r="310" spans="1:12" ht="13.35" customHeight="1" x14ac:dyDescent="0.25">
      <c r="A310" s="69" t="s">
        <v>948</v>
      </c>
      <c r="B310" s="69" t="s">
        <v>302</v>
      </c>
      <c r="C310" s="69" t="s">
        <v>303</v>
      </c>
      <c r="D310" s="69" t="s">
        <v>19</v>
      </c>
      <c r="E310" s="69" t="s">
        <v>20</v>
      </c>
      <c r="F310" s="69" t="s">
        <v>302</v>
      </c>
      <c r="G310" s="73">
        <v>500</v>
      </c>
      <c r="H310" s="73">
        <v>15.68</v>
      </c>
      <c r="I310" s="73">
        <v>0</v>
      </c>
      <c r="J310" s="73">
        <v>484.32</v>
      </c>
      <c r="K310" s="69" t="s">
        <v>19</v>
      </c>
      <c r="L310" s="74">
        <v>500</v>
      </c>
    </row>
    <row r="311" spans="1:12" ht="13.35" customHeight="1" x14ac:dyDescent="0.25">
      <c r="A311" s="69" t="s">
        <v>948</v>
      </c>
      <c r="B311" s="69" t="s">
        <v>308</v>
      </c>
      <c r="C311" s="69" t="s">
        <v>309</v>
      </c>
      <c r="D311" s="69" t="s">
        <v>19</v>
      </c>
      <c r="E311" s="69" t="s">
        <v>20</v>
      </c>
      <c r="F311" s="69" t="s">
        <v>308</v>
      </c>
      <c r="G311" s="73">
        <v>0</v>
      </c>
      <c r="H311" s="73">
        <v>204.78</v>
      </c>
      <c r="I311" s="73">
        <v>0</v>
      </c>
      <c r="J311" s="73">
        <v>-204.78</v>
      </c>
      <c r="K311" s="69" t="s">
        <v>19</v>
      </c>
      <c r="L311" s="74">
        <v>500</v>
      </c>
    </row>
    <row r="312" spans="1:12" ht="13.35" customHeight="1" x14ac:dyDescent="0.25">
      <c r="A312" s="69" t="s">
        <v>948</v>
      </c>
      <c r="B312" s="69" t="s">
        <v>999</v>
      </c>
      <c r="C312" s="69" t="s">
        <v>1000</v>
      </c>
      <c r="D312" s="69" t="s">
        <v>19</v>
      </c>
      <c r="E312" s="69" t="s">
        <v>20</v>
      </c>
      <c r="F312" s="69" t="s">
        <v>999</v>
      </c>
      <c r="G312" s="73">
        <v>0</v>
      </c>
      <c r="H312" s="73">
        <v>69.099999999999994</v>
      </c>
      <c r="I312" s="73">
        <v>0</v>
      </c>
      <c r="J312" s="73">
        <v>-69.099999999999994</v>
      </c>
      <c r="K312" s="69" t="s">
        <v>19</v>
      </c>
      <c r="L312" s="74">
        <v>500</v>
      </c>
    </row>
    <row r="313" spans="1:12" ht="13.35" customHeight="1" x14ac:dyDescent="0.25">
      <c r="A313" s="69" t="s">
        <v>948</v>
      </c>
      <c r="B313" s="69" t="s">
        <v>343</v>
      </c>
      <c r="C313" s="69" t="s">
        <v>344</v>
      </c>
      <c r="D313" s="69" t="s">
        <v>19</v>
      </c>
      <c r="E313" s="69" t="s">
        <v>20</v>
      </c>
      <c r="F313" s="69" t="s">
        <v>343</v>
      </c>
      <c r="G313" s="73">
        <v>30000</v>
      </c>
      <c r="H313" s="73">
        <v>209.79</v>
      </c>
      <c r="I313" s="73">
        <v>0</v>
      </c>
      <c r="J313" s="73">
        <v>29790.21</v>
      </c>
      <c r="K313" s="69" t="s">
        <v>19</v>
      </c>
      <c r="L313" s="74">
        <v>500</v>
      </c>
    </row>
    <row r="314" spans="1:12" ht="13.35" customHeight="1" x14ac:dyDescent="0.25">
      <c r="A314" s="69" t="s">
        <v>948</v>
      </c>
      <c r="B314" s="69" t="s">
        <v>1001</v>
      </c>
      <c r="C314" s="69" t="s">
        <v>1002</v>
      </c>
      <c r="D314" s="69" t="s">
        <v>19</v>
      </c>
      <c r="E314" s="69" t="s">
        <v>20</v>
      </c>
      <c r="F314" s="69" t="s">
        <v>1001</v>
      </c>
      <c r="G314" s="73">
        <v>4640</v>
      </c>
      <c r="H314" s="73">
        <v>0</v>
      </c>
      <c r="I314" s="73">
        <v>0</v>
      </c>
      <c r="J314" s="73">
        <v>4640</v>
      </c>
      <c r="K314" s="69" t="s">
        <v>19</v>
      </c>
      <c r="L314" s="74">
        <v>500</v>
      </c>
    </row>
    <row r="315" spans="1:12" ht="13.35" customHeight="1" x14ac:dyDescent="0.25">
      <c r="A315" s="69" t="s">
        <v>948</v>
      </c>
      <c r="B315" s="69" t="s">
        <v>355</v>
      </c>
      <c r="C315" s="69" t="s">
        <v>356</v>
      </c>
      <c r="D315" s="69" t="s">
        <v>19</v>
      </c>
      <c r="E315" s="69" t="s">
        <v>20</v>
      </c>
      <c r="F315" s="69" t="s">
        <v>355</v>
      </c>
      <c r="G315" s="73">
        <v>1200</v>
      </c>
      <c r="H315" s="73">
        <v>2232.9299999999998</v>
      </c>
      <c r="I315" s="73">
        <v>0</v>
      </c>
      <c r="J315" s="73">
        <v>-1032.93</v>
      </c>
      <c r="K315" s="69" t="s">
        <v>19</v>
      </c>
      <c r="L315" s="74">
        <v>500</v>
      </c>
    </row>
    <row r="316" spans="1:12" ht="13.35" customHeight="1" x14ac:dyDescent="0.25">
      <c r="A316" s="69" t="s">
        <v>948</v>
      </c>
      <c r="B316" s="69" t="s">
        <v>357</v>
      </c>
      <c r="C316" s="69" t="s">
        <v>358</v>
      </c>
      <c r="D316" s="69" t="s">
        <v>19</v>
      </c>
      <c r="E316" s="69" t="s">
        <v>20</v>
      </c>
      <c r="F316" s="69" t="s">
        <v>357</v>
      </c>
      <c r="G316" s="73">
        <v>400</v>
      </c>
      <c r="H316" s="73">
        <v>0</v>
      </c>
      <c r="I316" s="73">
        <v>0</v>
      </c>
      <c r="J316" s="73">
        <v>400</v>
      </c>
      <c r="K316" s="69" t="s">
        <v>19</v>
      </c>
      <c r="L316" s="74">
        <v>500</v>
      </c>
    </row>
    <row r="317" spans="1:12" ht="13.35" customHeight="1" x14ac:dyDescent="0.25">
      <c r="A317" s="69" t="s">
        <v>948</v>
      </c>
      <c r="B317" s="69" t="s">
        <v>359</v>
      </c>
      <c r="C317" s="69" t="s">
        <v>898</v>
      </c>
      <c r="D317" s="69" t="s">
        <v>19</v>
      </c>
      <c r="E317" s="69" t="s">
        <v>20</v>
      </c>
      <c r="F317" s="69" t="s">
        <v>359</v>
      </c>
      <c r="G317" s="73">
        <v>10000</v>
      </c>
      <c r="H317" s="73">
        <v>3118.67</v>
      </c>
      <c r="I317" s="73">
        <v>0</v>
      </c>
      <c r="J317" s="73">
        <v>6881.33</v>
      </c>
      <c r="K317" s="69" t="s">
        <v>19</v>
      </c>
      <c r="L317" s="74">
        <v>500</v>
      </c>
    </row>
    <row r="318" spans="1:12" ht="13.35" customHeight="1" x14ac:dyDescent="0.25">
      <c r="A318" s="69" t="s">
        <v>948</v>
      </c>
      <c r="B318" s="69" t="s">
        <v>361</v>
      </c>
      <c r="C318" s="69" t="s">
        <v>897</v>
      </c>
      <c r="D318" s="69" t="s">
        <v>19</v>
      </c>
      <c r="E318" s="69" t="s">
        <v>20</v>
      </c>
      <c r="F318" s="69" t="s">
        <v>361</v>
      </c>
      <c r="G318" s="73">
        <v>7500</v>
      </c>
      <c r="H318" s="73">
        <v>70.56</v>
      </c>
      <c r="I318" s="73">
        <v>0</v>
      </c>
      <c r="J318" s="73">
        <v>7429.44</v>
      </c>
      <c r="K318" s="69" t="s">
        <v>19</v>
      </c>
      <c r="L318" s="74">
        <v>500</v>
      </c>
    </row>
    <row r="319" spans="1:12" ht="13.35" customHeight="1" x14ac:dyDescent="0.25">
      <c r="A319" s="69" t="s">
        <v>948</v>
      </c>
      <c r="B319" s="69" t="s">
        <v>927</v>
      </c>
      <c r="C319" s="69" t="s">
        <v>928</v>
      </c>
      <c r="D319" s="69" t="s">
        <v>19</v>
      </c>
      <c r="E319" s="69" t="s">
        <v>20</v>
      </c>
      <c r="F319" s="69" t="s">
        <v>927</v>
      </c>
      <c r="G319" s="73">
        <v>3500</v>
      </c>
      <c r="H319" s="73">
        <v>777.37</v>
      </c>
      <c r="I319" s="73">
        <v>0</v>
      </c>
      <c r="J319" s="73">
        <v>2722.63</v>
      </c>
      <c r="K319" s="69" t="s">
        <v>19</v>
      </c>
      <c r="L319" s="74">
        <v>500</v>
      </c>
    </row>
    <row r="320" spans="1:12" ht="13.35" customHeight="1" x14ac:dyDescent="0.25">
      <c r="A320" s="69" t="s">
        <v>948</v>
      </c>
      <c r="B320" s="69" t="s">
        <v>929</v>
      </c>
      <c r="C320" s="69" t="s">
        <v>930</v>
      </c>
      <c r="D320" s="69" t="s">
        <v>19</v>
      </c>
      <c r="E320" s="69" t="s">
        <v>20</v>
      </c>
      <c r="F320" s="69" t="s">
        <v>929</v>
      </c>
      <c r="G320" s="73">
        <v>870</v>
      </c>
      <c r="H320" s="73">
        <v>489.72</v>
      </c>
      <c r="I320" s="73">
        <v>0</v>
      </c>
      <c r="J320" s="73">
        <v>380.28</v>
      </c>
      <c r="K320" s="69" t="s">
        <v>19</v>
      </c>
      <c r="L320" s="74">
        <v>500</v>
      </c>
    </row>
    <row r="321" spans="1:12" ht="13.35" customHeight="1" x14ac:dyDescent="0.25">
      <c r="A321" s="69" t="s">
        <v>948</v>
      </c>
      <c r="B321" s="69" t="s">
        <v>378</v>
      </c>
      <c r="C321" s="69" t="s">
        <v>379</v>
      </c>
      <c r="D321" s="69" t="s">
        <v>19</v>
      </c>
      <c r="E321" s="69" t="s">
        <v>20</v>
      </c>
      <c r="F321" s="69" t="s">
        <v>378</v>
      </c>
      <c r="G321" s="73">
        <v>1050.5999999999999</v>
      </c>
      <c r="H321" s="73">
        <v>0</v>
      </c>
      <c r="I321" s="73">
        <v>0</v>
      </c>
      <c r="J321" s="73">
        <v>1050.5999999999999</v>
      </c>
      <c r="K321" s="69" t="s">
        <v>19</v>
      </c>
      <c r="L321" s="74">
        <v>500</v>
      </c>
    </row>
    <row r="322" spans="1:12" ht="13.35" customHeight="1" x14ac:dyDescent="0.25">
      <c r="A322" s="69" t="s">
        <v>948</v>
      </c>
      <c r="B322" s="69" t="s">
        <v>412</v>
      </c>
      <c r="C322" s="69" t="s">
        <v>413</v>
      </c>
      <c r="D322" s="69" t="s">
        <v>19</v>
      </c>
      <c r="E322" s="69" t="s">
        <v>20</v>
      </c>
      <c r="F322" s="69" t="s">
        <v>412</v>
      </c>
      <c r="G322" s="73">
        <v>5150</v>
      </c>
      <c r="H322" s="73">
        <v>0</v>
      </c>
      <c r="I322" s="73">
        <v>0</v>
      </c>
      <c r="J322" s="73">
        <v>5150</v>
      </c>
      <c r="K322" s="69" t="s">
        <v>19</v>
      </c>
      <c r="L322" s="74">
        <v>500</v>
      </c>
    </row>
    <row r="323" spans="1:12" ht="13.35" customHeight="1" x14ac:dyDescent="0.25">
      <c r="A323" s="69" t="s">
        <v>948</v>
      </c>
      <c r="B323" s="69" t="s">
        <v>1009</v>
      </c>
      <c r="C323" s="69" t="s">
        <v>1010</v>
      </c>
      <c r="D323" s="69" t="s">
        <v>19</v>
      </c>
      <c r="E323" s="69" t="s">
        <v>20</v>
      </c>
      <c r="F323" s="69" t="s">
        <v>1009</v>
      </c>
      <c r="G323" s="73">
        <v>0</v>
      </c>
      <c r="H323" s="73">
        <v>47.71</v>
      </c>
      <c r="I323" s="73">
        <v>0</v>
      </c>
      <c r="J323" s="73">
        <v>-47.71</v>
      </c>
      <c r="K323" s="69" t="s">
        <v>19</v>
      </c>
      <c r="L323" s="74">
        <v>500</v>
      </c>
    </row>
    <row r="324" spans="1:12" ht="13.35" customHeight="1" x14ac:dyDescent="0.25">
      <c r="A324" s="69" t="s">
        <v>948</v>
      </c>
      <c r="B324" s="69" t="s">
        <v>416</v>
      </c>
      <c r="C324" s="69" t="s">
        <v>417</v>
      </c>
      <c r="D324" s="69" t="s">
        <v>19</v>
      </c>
      <c r="E324" s="69" t="s">
        <v>20</v>
      </c>
      <c r="F324" s="69" t="s">
        <v>416</v>
      </c>
      <c r="G324" s="73">
        <v>4218.16</v>
      </c>
      <c r="H324" s="73">
        <v>42.67</v>
      </c>
      <c r="I324" s="73">
        <v>0</v>
      </c>
      <c r="J324" s="73">
        <v>4175.49</v>
      </c>
      <c r="K324" s="69" t="s">
        <v>19</v>
      </c>
      <c r="L324" s="74">
        <v>500</v>
      </c>
    </row>
    <row r="325" spans="1:12" ht="13.35" customHeight="1" x14ac:dyDescent="0.25">
      <c r="A325" s="69" t="s">
        <v>948</v>
      </c>
      <c r="B325" s="69" t="s">
        <v>429</v>
      </c>
      <c r="C325" s="69" t="s">
        <v>430</v>
      </c>
      <c r="D325" s="69" t="s">
        <v>19</v>
      </c>
      <c r="E325" s="69" t="s">
        <v>20</v>
      </c>
      <c r="F325" s="69" t="s">
        <v>429</v>
      </c>
      <c r="G325" s="73">
        <v>9980.7000000000007</v>
      </c>
      <c r="H325" s="73">
        <v>430.53</v>
      </c>
      <c r="I325" s="73">
        <v>0</v>
      </c>
      <c r="J325" s="73">
        <v>9550.17</v>
      </c>
      <c r="K325" s="69" t="s">
        <v>19</v>
      </c>
      <c r="L325" s="74">
        <v>500</v>
      </c>
    </row>
    <row r="326" spans="1:12" ht="13.35" customHeight="1" x14ac:dyDescent="0.25">
      <c r="A326" s="69" t="s">
        <v>948</v>
      </c>
      <c r="B326" s="69" t="s">
        <v>449</v>
      </c>
      <c r="C326" s="69" t="s">
        <v>450</v>
      </c>
      <c r="D326" s="69" t="s">
        <v>19</v>
      </c>
      <c r="E326" s="69" t="s">
        <v>20</v>
      </c>
      <c r="F326" s="69" t="s">
        <v>449</v>
      </c>
      <c r="G326" s="73">
        <v>1000</v>
      </c>
      <c r="H326" s="73">
        <v>433.22</v>
      </c>
      <c r="I326" s="73">
        <v>0</v>
      </c>
      <c r="J326" s="73">
        <v>566.78</v>
      </c>
      <c r="K326" s="69" t="s">
        <v>19</v>
      </c>
      <c r="L326" s="74">
        <v>500</v>
      </c>
    </row>
    <row r="327" spans="1:12" ht="13.35" customHeight="1" x14ac:dyDescent="0.25">
      <c r="A327" s="69" t="s">
        <v>948</v>
      </c>
      <c r="B327" s="69" t="s">
        <v>453</v>
      </c>
      <c r="C327" s="69" t="s">
        <v>454</v>
      </c>
      <c r="D327" s="69" t="s">
        <v>19</v>
      </c>
      <c r="E327" s="69" t="s">
        <v>20</v>
      </c>
      <c r="F327" s="69" t="s">
        <v>453</v>
      </c>
      <c r="G327" s="73">
        <v>1050.5999999999999</v>
      </c>
      <c r="H327" s="73">
        <v>105.9</v>
      </c>
      <c r="I327" s="73">
        <v>0</v>
      </c>
      <c r="J327" s="73">
        <v>944.7</v>
      </c>
      <c r="K327" s="69" t="s">
        <v>19</v>
      </c>
      <c r="L327" s="74">
        <v>500</v>
      </c>
    </row>
    <row r="328" spans="1:12" ht="13.35" customHeight="1" x14ac:dyDescent="0.25">
      <c r="A328" s="69" t="s">
        <v>948</v>
      </c>
      <c r="B328" s="69" t="s">
        <v>845</v>
      </c>
      <c r="C328" s="69" t="s">
        <v>846</v>
      </c>
      <c r="D328" s="69" t="s">
        <v>19</v>
      </c>
      <c r="E328" s="69" t="s">
        <v>20</v>
      </c>
      <c r="F328" s="69" t="s">
        <v>845</v>
      </c>
      <c r="G328" s="73">
        <v>0</v>
      </c>
      <c r="H328" s="73">
        <v>238.8</v>
      </c>
      <c r="I328" s="73">
        <v>0</v>
      </c>
      <c r="J328" s="73">
        <v>-238.8</v>
      </c>
      <c r="K328" s="69" t="s">
        <v>19</v>
      </c>
      <c r="L328" s="74">
        <v>500</v>
      </c>
    </row>
    <row r="329" spans="1:12" ht="13.35" customHeight="1" x14ac:dyDescent="0.25">
      <c r="A329" s="69" t="s">
        <v>948</v>
      </c>
      <c r="B329" s="69" t="s">
        <v>464</v>
      </c>
      <c r="C329" s="69" t="s">
        <v>465</v>
      </c>
      <c r="D329" s="69" t="s">
        <v>19</v>
      </c>
      <c r="E329" s="69" t="s">
        <v>20</v>
      </c>
      <c r="F329" s="69" t="s">
        <v>464</v>
      </c>
      <c r="G329" s="73">
        <v>3000</v>
      </c>
      <c r="H329" s="73">
        <v>168.5</v>
      </c>
      <c r="I329" s="73">
        <v>0</v>
      </c>
      <c r="J329" s="73">
        <v>2831.5</v>
      </c>
      <c r="K329" s="69" t="s">
        <v>19</v>
      </c>
      <c r="L329" s="74">
        <v>500</v>
      </c>
    </row>
    <row r="330" spans="1:12" ht="13.35" customHeight="1" x14ac:dyDescent="0.25">
      <c r="A330" s="69" t="s">
        <v>948</v>
      </c>
      <c r="B330" s="69" t="s">
        <v>467</v>
      </c>
      <c r="C330" s="69" t="s">
        <v>466</v>
      </c>
      <c r="D330" s="69" t="s">
        <v>19</v>
      </c>
      <c r="E330" s="69" t="s">
        <v>20</v>
      </c>
      <c r="F330" s="69" t="s">
        <v>467</v>
      </c>
      <c r="G330" s="73">
        <v>2101.1999999999998</v>
      </c>
      <c r="H330" s="73">
        <v>44.69</v>
      </c>
      <c r="I330" s="73">
        <v>0</v>
      </c>
      <c r="J330" s="73">
        <v>2056.5100000000002</v>
      </c>
      <c r="K330" s="69" t="s">
        <v>19</v>
      </c>
      <c r="L330" s="74">
        <v>500</v>
      </c>
    </row>
    <row r="331" spans="1:12" ht="13.35" customHeight="1" x14ac:dyDescent="0.25">
      <c r="A331" s="69" t="s">
        <v>948</v>
      </c>
      <c r="B331" s="69" t="s">
        <v>816</v>
      </c>
      <c r="C331" s="69" t="s">
        <v>817</v>
      </c>
      <c r="D331" s="69" t="s">
        <v>19</v>
      </c>
      <c r="E331" s="69" t="s">
        <v>20</v>
      </c>
      <c r="F331" s="69" t="s">
        <v>816</v>
      </c>
      <c r="G331" s="73">
        <v>0</v>
      </c>
      <c r="H331" s="73">
        <v>194.94</v>
      </c>
      <c r="I331" s="73">
        <v>0</v>
      </c>
      <c r="J331" s="73">
        <v>-194.94</v>
      </c>
      <c r="K331" s="69" t="s">
        <v>19</v>
      </c>
      <c r="L331" s="74">
        <v>500</v>
      </c>
    </row>
    <row r="332" spans="1:12" ht="13.35" customHeight="1" x14ac:dyDescent="0.25">
      <c r="A332" s="69" t="s">
        <v>948</v>
      </c>
      <c r="B332" s="69" t="s">
        <v>472</v>
      </c>
      <c r="C332" s="69" t="s">
        <v>473</v>
      </c>
      <c r="D332" s="69" t="s">
        <v>19</v>
      </c>
      <c r="E332" s="69" t="s">
        <v>20</v>
      </c>
      <c r="F332" s="69" t="s">
        <v>472</v>
      </c>
      <c r="G332" s="73">
        <v>0</v>
      </c>
      <c r="H332" s="73">
        <v>168.95</v>
      </c>
      <c r="I332" s="73">
        <v>0</v>
      </c>
      <c r="J332" s="73">
        <v>-168.95</v>
      </c>
      <c r="K332" s="69" t="s">
        <v>19</v>
      </c>
      <c r="L332" s="74">
        <v>500</v>
      </c>
    </row>
    <row r="333" spans="1:12" ht="13.35" customHeight="1" x14ac:dyDescent="0.25">
      <c r="A333" s="69" t="s">
        <v>948</v>
      </c>
      <c r="B333" s="69" t="s">
        <v>482</v>
      </c>
      <c r="C333" s="69" t="s">
        <v>479</v>
      </c>
      <c r="D333" s="69" t="s">
        <v>19</v>
      </c>
      <c r="E333" s="69" t="s">
        <v>20</v>
      </c>
      <c r="F333" s="69" t="s">
        <v>482</v>
      </c>
      <c r="G333" s="73">
        <v>200</v>
      </c>
      <c r="H333" s="73">
        <v>0</v>
      </c>
      <c r="I333" s="73">
        <v>0</v>
      </c>
      <c r="J333" s="73">
        <v>200</v>
      </c>
      <c r="K333" s="69" t="s">
        <v>19</v>
      </c>
      <c r="L333" s="74">
        <v>500</v>
      </c>
    </row>
    <row r="334" spans="1:12" ht="13.35" customHeight="1" x14ac:dyDescent="0.25">
      <c r="A334" s="69" t="s">
        <v>948</v>
      </c>
      <c r="B334" s="69" t="s">
        <v>503</v>
      </c>
      <c r="C334" s="69" t="s">
        <v>504</v>
      </c>
      <c r="D334" s="69" t="s">
        <v>19</v>
      </c>
      <c r="E334" s="69" t="s">
        <v>20</v>
      </c>
      <c r="F334" s="69" t="s">
        <v>503</v>
      </c>
      <c r="G334" s="73">
        <v>4000</v>
      </c>
      <c r="H334" s="73">
        <v>486.82</v>
      </c>
      <c r="I334" s="73">
        <v>0</v>
      </c>
      <c r="J334" s="73">
        <v>3513.18</v>
      </c>
      <c r="K334" s="69" t="s">
        <v>19</v>
      </c>
      <c r="L334" s="74">
        <v>500</v>
      </c>
    </row>
    <row r="335" spans="1:12" ht="13.35" customHeight="1" x14ac:dyDescent="0.25">
      <c r="A335" s="69" t="s">
        <v>948</v>
      </c>
      <c r="B335" s="69" t="s">
        <v>587</v>
      </c>
      <c r="C335" s="69" t="s">
        <v>588</v>
      </c>
      <c r="D335" s="69" t="s">
        <v>19</v>
      </c>
      <c r="E335" s="69" t="s">
        <v>20</v>
      </c>
      <c r="F335" s="69" t="s">
        <v>587</v>
      </c>
      <c r="G335" s="73">
        <v>1000</v>
      </c>
      <c r="H335" s="73">
        <v>0</v>
      </c>
      <c r="I335" s="73">
        <v>0</v>
      </c>
      <c r="J335" s="73">
        <v>1000</v>
      </c>
      <c r="K335" s="69" t="s">
        <v>19</v>
      </c>
      <c r="L335" s="74">
        <v>500</v>
      </c>
    </row>
    <row r="336" spans="1:12" ht="13.35" customHeight="1" x14ac:dyDescent="0.25">
      <c r="A336" s="69" t="s">
        <v>948</v>
      </c>
      <c r="B336" s="69" t="s">
        <v>589</v>
      </c>
      <c r="C336" s="69" t="s">
        <v>588</v>
      </c>
      <c r="D336" s="69" t="s">
        <v>19</v>
      </c>
      <c r="E336" s="69" t="s">
        <v>20</v>
      </c>
      <c r="F336" s="69" t="s">
        <v>589</v>
      </c>
      <c r="G336" s="73">
        <v>0</v>
      </c>
      <c r="H336" s="73">
        <v>181.1</v>
      </c>
      <c r="I336" s="73">
        <v>0</v>
      </c>
      <c r="J336" s="73">
        <v>-181.1</v>
      </c>
      <c r="K336" s="69" t="s">
        <v>19</v>
      </c>
      <c r="L336" s="74">
        <v>500</v>
      </c>
    </row>
    <row r="337" spans="1:12" ht="13.35" customHeight="1" x14ac:dyDescent="0.25">
      <c r="A337" s="69" t="s">
        <v>948</v>
      </c>
      <c r="B337" s="69" t="s">
        <v>602</v>
      </c>
      <c r="C337" s="69" t="s">
        <v>601</v>
      </c>
      <c r="D337" s="69" t="s">
        <v>19</v>
      </c>
      <c r="E337" s="69" t="s">
        <v>20</v>
      </c>
      <c r="F337" s="69" t="s">
        <v>602</v>
      </c>
      <c r="G337" s="73">
        <v>1557.26</v>
      </c>
      <c r="H337" s="73">
        <v>213.36</v>
      </c>
      <c r="I337" s="73">
        <v>0</v>
      </c>
      <c r="J337" s="73">
        <v>1343.9</v>
      </c>
      <c r="K337" s="69" t="s">
        <v>19</v>
      </c>
      <c r="L337" s="74">
        <v>500</v>
      </c>
    </row>
    <row r="338" spans="1:12" ht="13.35" customHeight="1" x14ac:dyDescent="0.25">
      <c r="A338" s="69" t="s">
        <v>948</v>
      </c>
      <c r="B338" s="69" t="s">
        <v>618</v>
      </c>
      <c r="C338" s="69" t="s">
        <v>617</v>
      </c>
      <c r="D338" s="69" t="s">
        <v>19</v>
      </c>
      <c r="E338" s="69" t="s">
        <v>20</v>
      </c>
      <c r="F338" s="69" t="s">
        <v>618</v>
      </c>
      <c r="G338" s="73">
        <v>11556.6</v>
      </c>
      <c r="H338" s="73">
        <v>3658.18</v>
      </c>
      <c r="I338" s="73">
        <v>0</v>
      </c>
      <c r="J338" s="73">
        <v>7898.42</v>
      </c>
      <c r="K338" s="69" t="s">
        <v>19</v>
      </c>
      <c r="L338" s="74">
        <v>500</v>
      </c>
    </row>
    <row r="339" spans="1:12" ht="13.35" customHeight="1" x14ac:dyDescent="0.25">
      <c r="A339" s="69" t="s">
        <v>948</v>
      </c>
      <c r="B339" s="69" t="s">
        <v>639</v>
      </c>
      <c r="C339" s="69" t="s">
        <v>640</v>
      </c>
      <c r="D339" s="69" t="s">
        <v>19</v>
      </c>
      <c r="E339" s="69" t="s">
        <v>20</v>
      </c>
      <c r="F339" s="69" t="s">
        <v>639</v>
      </c>
      <c r="G339" s="73">
        <v>1050.5999999999999</v>
      </c>
      <c r="H339" s="73">
        <v>33.32</v>
      </c>
      <c r="I339" s="73">
        <v>0</v>
      </c>
      <c r="J339" s="73">
        <v>1017.28</v>
      </c>
      <c r="K339" s="69" t="s">
        <v>19</v>
      </c>
      <c r="L339" s="74">
        <v>500</v>
      </c>
    </row>
    <row r="340" spans="1:12" ht="13.35" customHeight="1" x14ac:dyDescent="0.25">
      <c r="A340" s="69" t="s">
        <v>948</v>
      </c>
      <c r="B340" s="69" t="s">
        <v>641</v>
      </c>
      <c r="C340" s="69" t="s">
        <v>642</v>
      </c>
      <c r="D340" s="69" t="s">
        <v>19</v>
      </c>
      <c r="E340" s="69" t="s">
        <v>20</v>
      </c>
      <c r="F340" s="69" t="s">
        <v>641</v>
      </c>
      <c r="G340" s="73">
        <v>5202</v>
      </c>
      <c r="H340" s="73">
        <v>0</v>
      </c>
      <c r="I340" s="73">
        <v>0</v>
      </c>
      <c r="J340" s="73">
        <v>5202</v>
      </c>
      <c r="K340" s="69" t="s">
        <v>19</v>
      </c>
      <c r="L340" s="74">
        <v>500</v>
      </c>
    </row>
    <row r="341" spans="1:12" ht="13.35" customHeight="1" x14ac:dyDescent="0.25">
      <c r="A341" s="69" t="s">
        <v>948</v>
      </c>
      <c r="B341" s="69" t="s">
        <v>645</v>
      </c>
      <c r="C341" s="69" t="s">
        <v>646</v>
      </c>
      <c r="D341" s="69" t="s">
        <v>19</v>
      </c>
      <c r="E341" s="69" t="s">
        <v>20</v>
      </c>
      <c r="F341" s="69" t="s">
        <v>645</v>
      </c>
      <c r="G341" s="73">
        <v>0</v>
      </c>
      <c r="H341" s="73">
        <v>0</v>
      </c>
      <c r="I341" s="73">
        <v>900</v>
      </c>
      <c r="J341" s="73">
        <v>-900</v>
      </c>
      <c r="K341" s="69" t="s">
        <v>19</v>
      </c>
      <c r="L341" s="74">
        <v>500</v>
      </c>
    </row>
    <row r="342" spans="1:12" ht="13.35" customHeight="1" x14ac:dyDescent="0.25">
      <c r="A342" s="69" t="s">
        <v>948</v>
      </c>
      <c r="B342" s="69" t="s">
        <v>1014</v>
      </c>
      <c r="C342" s="69" t="s">
        <v>1015</v>
      </c>
      <c r="D342" s="69" t="s">
        <v>19</v>
      </c>
      <c r="E342" s="69" t="s">
        <v>20</v>
      </c>
      <c r="F342" s="69" t="s">
        <v>1014</v>
      </c>
      <c r="G342" s="73">
        <v>2200</v>
      </c>
      <c r="H342" s="73">
        <v>0</v>
      </c>
      <c r="I342" s="73">
        <v>0</v>
      </c>
      <c r="J342" s="73">
        <v>2200</v>
      </c>
      <c r="K342" s="69" t="s">
        <v>19</v>
      </c>
      <c r="L342" s="74">
        <v>500</v>
      </c>
    </row>
    <row r="343" spans="1:12" ht="13.35" customHeight="1" x14ac:dyDescent="0.25">
      <c r="A343" s="69" t="s">
        <v>948</v>
      </c>
      <c r="B343" s="69" t="s">
        <v>1016</v>
      </c>
      <c r="C343" s="69" t="s">
        <v>1017</v>
      </c>
      <c r="D343" s="69" t="s">
        <v>19</v>
      </c>
      <c r="E343" s="69" t="s">
        <v>20</v>
      </c>
      <c r="F343" s="69" t="s">
        <v>1016</v>
      </c>
      <c r="G343" s="73">
        <v>0</v>
      </c>
      <c r="H343" s="73">
        <v>173.6</v>
      </c>
      <c r="I343" s="73">
        <v>0</v>
      </c>
      <c r="J343" s="73">
        <v>-173.6</v>
      </c>
      <c r="K343" s="69" t="s">
        <v>19</v>
      </c>
      <c r="L343" s="74">
        <v>500</v>
      </c>
    </row>
    <row r="344" spans="1:12" ht="13.35" customHeight="1" x14ac:dyDescent="0.25">
      <c r="A344" s="69" t="s">
        <v>948</v>
      </c>
      <c r="B344" s="69" t="s">
        <v>665</v>
      </c>
      <c r="C344" s="69" t="s">
        <v>666</v>
      </c>
      <c r="D344" s="69" t="s">
        <v>19</v>
      </c>
      <c r="E344" s="69" t="s">
        <v>20</v>
      </c>
      <c r="F344" s="69" t="s">
        <v>665</v>
      </c>
      <c r="G344" s="73">
        <v>0</v>
      </c>
      <c r="H344" s="73">
        <v>32.93</v>
      </c>
      <c r="I344" s="73">
        <v>0</v>
      </c>
      <c r="J344" s="73">
        <v>-32.93</v>
      </c>
      <c r="K344" s="69" t="s">
        <v>19</v>
      </c>
      <c r="L344" s="74">
        <v>500</v>
      </c>
    </row>
    <row r="345" spans="1:12" ht="13.35" customHeight="1" x14ac:dyDescent="0.25">
      <c r="A345" s="69" t="s">
        <v>948</v>
      </c>
      <c r="B345" s="69" t="s">
        <v>918</v>
      </c>
      <c r="C345" s="69" t="s">
        <v>919</v>
      </c>
      <c r="D345" s="69" t="s">
        <v>19</v>
      </c>
      <c r="E345" s="69" t="s">
        <v>20</v>
      </c>
      <c r="F345" s="69" t="s">
        <v>918</v>
      </c>
      <c r="G345" s="73">
        <v>0</v>
      </c>
      <c r="H345" s="73">
        <v>188.42</v>
      </c>
      <c r="I345" s="73">
        <v>0</v>
      </c>
      <c r="J345" s="73">
        <v>-188.42</v>
      </c>
      <c r="K345" s="69" t="s">
        <v>19</v>
      </c>
      <c r="L345" s="74">
        <v>500</v>
      </c>
    </row>
    <row r="346" spans="1:12" ht="13.35" customHeight="1" x14ac:dyDescent="0.25">
      <c r="A346" s="69" t="s">
        <v>948</v>
      </c>
      <c r="B346" s="69" t="s">
        <v>675</v>
      </c>
      <c r="C346" s="69" t="s">
        <v>676</v>
      </c>
      <c r="D346" s="69" t="s">
        <v>19</v>
      </c>
      <c r="E346" s="69" t="s">
        <v>20</v>
      </c>
      <c r="F346" s="69" t="s">
        <v>675</v>
      </c>
      <c r="G346" s="73">
        <v>600</v>
      </c>
      <c r="H346" s="73">
        <v>0</v>
      </c>
      <c r="I346" s="73">
        <v>0</v>
      </c>
      <c r="J346" s="73">
        <v>600</v>
      </c>
      <c r="K346" s="69" t="s">
        <v>19</v>
      </c>
      <c r="L346" s="74">
        <v>500</v>
      </c>
    </row>
    <row r="347" spans="1:12" ht="13.35" customHeight="1" x14ac:dyDescent="0.25">
      <c r="A347" s="69" t="s">
        <v>948</v>
      </c>
      <c r="B347" s="69" t="s">
        <v>711</v>
      </c>
      <c r="C347" s="69" t="s">
        <v>712</v>
      </c>
      <c r="D347" s="69" t="s">
        <v>19</v>
      </c>
      <c r="E347" s="69" t="s">
        <v>20</v>
      </c>
      <c r="F347" s="69" t="s">
        <v>711</v>
      </c>
      <c r="G347" s="73">
        <v>0</v>
      </c>
      <c r="H347" s="73">
        <v>129.91999999999999</v>
      </c>
      <c r="I347" s="73">
        <v>0</v>
      </c>
      <c r="J347" s="73">
        <v>-129.91999999999999</v>
      </c>
      <c r="K347" s="69" t="s">
        <v>19</v>
      </c>
      <c r="L347" s="74">
        <v>500</v>
      </c>
    </row>
    <row r="348" spans="1:12" ht="13.35" customHeight="1" x14ac:dyDescent="0.25">
      <c r="A348" s="69" t="s">
        <v>948</v>
      </c>
      <c r="B348" s="69" t="s">
        <v>206</v>
      </c>
      <c r="C348" s="69" t="s">
        <v>207</v>
      </c>
      <c r="D348" s="69" t="s">
        <v>208</v>
      </c>
      <c r="E348" s="69" t="s">
        <v>209</v>
      </c>
      <c r="F348" s="69" t="s">
        <v>206</v>
      </c>
      <c r="G348" s="73">
        <v>2500</v>
      </c>
      <c r="H348" s="73">
        <v>0</v>
      </c>
      <c r="I348" s="73">
        <v>2250</v>
      </c>
      <c r="J348" s="73">
        <v>250</v>
      </c>
      <c r="K348" s="69" t="s">
        <v>208</v>
      </c>
      <c r="L348" s="74">
        <v>500</v>
      </c>
    </row>
    <row r="349" spans="1:12" ht="13.35" customHeight="1" x14ac:dyDescent="0.25">
      <c r="A349" s="69" t="s">
        <v>948</v>
      </c>
      <c r="B349" s="69" t="s">
        <v>685</v>
      </c>
      <c r="C349" s="69" t="s">
        <v>686</v>
      </c>
      <c r="D349" s="69" t="s">
        <v>687</v>
      </c>
      <c r="E349" s="69" t="s">
        <v>688</v>
      </c>
      <c r="F349" s="69" t="s">
        <v>685</v>
      </c>
      <c r="G349" s="73">
        <v>100000</v>
      </c>
      <c r="H349" s="73">
        <v>80986.44</v>
      </c>
      <c r="I349" s="73">
        <v>0</v>
      </c>
      <c r="J349" s="73">
        <v>19013.560000000001</v>
      </c>
      <c r="K349" s="69" t="s">
        <v>687</v>
      </c>
      <c r="L349" s="74">
        <v>500</v>
      </c>
    </row>
    <row r="350" spans="1:12" ht="13.35" customHeight="1" x14ac:dyDescent="0.25">
      <c r="A350" s="69" t="s">
        <v>948</v>
      </c>
      <c r="B350" s="69" t="s">
        <v>847</v>
      </c>
      <c r="C350" s="69" t="s">
        <v>848</v>
      </c>
      <c r="D350" s="69" t="s">
        <v>934</v>
      </c>
      <c r="E350" s="69" t="s">
        <v>935</v>
      </c>
      <c r="F350" s="69" t="s">
        <v>847</v>
      </c>
      <c r="G350" s="73">
        <v>6000</v>
      </c>
      <c r="H350" s="73">
        <v>1350</v>
      </c>
      <c r="I350" s="73">
        <v>0</v>
      </c>
      <c r="J350" s="73">
        <v>4650</v>
      </c>
      <c r="K350" s="69" t="s">
        <v>934</v>
      </c>
      <c r="L350" s="74">
        <v>500</v>
      </c>
    </row>
    <row r="351" spans="1:12" ht="13.35" customHeight="1" x14ac:dyDescent="0.25">
      <c r="A351" s="69" t="s">
        <v>948</v>
      </c>
      <c r="B351" s="69" t="s">
        <v>271</v>
      </c>
      <c r="C351" s="69" t="s">
        <v>268</v>
      </c>
      <c r="D351" s="69" t="s">
        <v>934</v>
      </c>
      <c r="E351" s="69" t="s">
        <v>935</v>
      </c>
      <c r="F351" s="69" t="s">
        <v>271</v>
      </c>
      <c r="G351" s="73">
        <v>2240</v>
      </c>
      <c r="H351" s="73">
        <v>3020</v>
      </c>
      <c r="I351" s="73">
        <v>0</v>
      </c>
      <c r="J351" s="73">
        <v>-780</v>
      </c>
      <c r="K351" s="69" t="s">
        <v>934</v>
      </c>
      <c r="L351" s="74">
        <v>500</v>
      </c>
    </row>
    <row r="352" spans="1:12" ht="13.35" customHeight="1" x14ac:dyDescent="0.25">
      <c r="A352" s="69" t="s">
        <v>948</v>
      </c>
      <c r="B352" s="69" t="s">
        <v>21</v>
      </c>
      <c r="C352" s="69" t="s">
        <v>22</v>
      </c>
      <c r="D352" s="69" t="s">
        <v>13</v>
      </c>
      <c r="E352" s="69" t="s">
        <v>14</v>
      </c>
      <c r="F352" s="69" t="s">
        <v>21</v>
      </c>
      <c r="G352" s="73">
        <v>233284.67</v>
      </c>
      <c r="H352" s="73">
        <v>29137.63</v>
      </c>
      <c r="I352" s="73">
        <v>9016</v>
      </c>
      <c r="J352" s="73">
        <v>195131.04</v>
      </c>
      <c r="K352" s="69" t="s">
        <v>13</v>
      </c>
      <c r="L352" s="74">
        <v>600</v>
      </c>
    </row>
    <row r="353" spans="1:12" ht="13.35" customHeight="1" x14ac:dyDescent="0.25">
      <c r="A353" s="69" t="s">
        <v>948</v>
      </c>
      <c r="B353" s="69" t="s">
        <v>74</v>
      </c>
      <c r="C353" s="69" t="s">
        <v>949</v>
      </c>
      <c r="D353" s="69" t="s">
        <v>13</v>
      </c>
      <c r="E353" s="69" t="s">
        <v>14</v>
      </c>
      <c r="F353" s="69" t="s">
        <v>74</v>
      </c>
      <c r="G353" s="73">
        <v>0</v>
      </c>
      <c r="H353" s="73">
        <v>-13888.52</v>
      </c>
      <c r="I353" s="73">
        <v>0</v>
      </c>
      <c r="J353" s="73">
        <v>13888.52</v>
      </c>
      <c r="K353" s="69" t="s">
        <v>13</v>
      </c>
      <c r="L353" s="74">
        <v>600</v>
      </c>
    </row>
    <row r="354" spans="1:12" ht="13.35" customHeight="1" x14ac:dyDescent="0.25">
      <c r="A354" s="69" t="s">
        <v>948</v>
      </c>
      <c r="B354" s="69" t="s">
        <v>950</v>
      </c>
      <c r="C354" s="69" t="s">
        <v>951</v>
      </c>
      <c r="D354" s="69" t="s">
        <v>13</v>
      </c>
      <c r="E354" s="69" t="s">
        <v>14</v>
      </c>
      <c r="F354" s="69" t="s">
        <v>950</v>
      </c>
      <c r="G354" s="73">
        <v>240800</v>
      </c>
      <c r="H354" s="73">
        <v>224311.83</v>
      </c>
      <c r="I354" s="73">
        <v>750</v>
      </c>
      <c r="J354" s="73">
        <v>15738.17</v>
      </c>
      <c r="K354" s="69" t="s">
        <v>13</v>
      </c>
      <c r="L354" s="74">
        <v>600</v>
      </c>
    </row>
    <row r="355" spans="1:12" ht="13.35" customHeight="1" x14ac:dyDescent="0.25">
      <c r="A355" s="69" t="s">
        <v>948</v>
      </c>
      <c r="B355" s="69" t="s">
        <v>952</v>
      </c>
      <c r="C355" s="69" t="s">
        <v>953</v>
      </c>
      <c r="D355" s="69" t="s">
        <v>13</v>
      </c>
      <c r="E355" s="69" t="s">
        <v>14</v>
      </c>
      <c r="F355" s="69" t="s">
        <v>952</v>
      </c>
      <c r="G355" s="73">
        <v>145692.51</v>
      </c>
      <c r="H355" s="73">
        <v>90462.36</v>
      </c>
      <c r="I355" s="73">
        <v>761.86</v>
      </c>
      <c r="J355" s="73">
        <v>54468.29</v>
      </c>
      <c r="K355" s="69" t="s">
        <v>13</v>
      </c>
      <c r="L355" s="74">
        <v>600</v>
      </c>
    </row>
    <row r="356" spans="1:12" ht="13.35" customHeight="1" x14ac:dyDescent="0.25">
      <c r="A356" s="69" t="s">
        <v>948</v>
      </c>
      <c r="B356" s="69" t="s">
        <v>88</v>
      </c>
      <c r="C356" s="69" t="s">
        <v>89</v>
      </c>
      <c r="D356" s="69" t="s">
        <v>13</v>
      </c>
      <c r="E356" s="69" t="s">
        <v>14</v>
      </c>
      <c r="F356" s="69" t="s">
        <v>88</v>
      </c>
      <c r="G356" s="73">
        <v>1000</v>
      </c>
      <c r="H356" s="73">
        <v>1000</v>
      </c>
      <c r="I356" s="73">
        <v>0</v>
      </c>
      <c r="J356" s="73">
        <v>0</v>
      </c>
      <c r="K356" s="69" t="s">
        <v>13</v>
      </c>
      <c r="L356" s="74">
        <v>600</v>
      </c>
    </row>
    <row r="357" spans="1:12" ht="13.35" customHeight="1" x14ac:dyDescent="0.25">
      <c r="A357" s="69" t="s">
        <v>948</v>
      </c>
      <c r="B357" s="69" t="s">
        <v>867</v>
      </c>
      <c r="C357" s="69" t="s">
        <v>868</v>
      </c>
      <c r="D357" s="69" t="s">
        <v>13</v>
      </c>
      <c r="E357" s="69" t="s">
        <v>14</v>
      </c>
      <c r="F357" s="69" t="s">
        <v>867</v>
      </c>
      <c r="G357" s="73">
        <v>13800.26</v>
      </c>
      <c r="H357" s="73">
        <v>0</v>
      </c>
      <c r="I357" s="73">
        <v>0</v>
      </c>
      <c r="J357" s="73">
        <v>13800.26</v>
      </c>
      <c r="K357" s="69" t="s">
        <v>13</v>
      </c>
      <c r="L357" s="74">
        <v>600</v>
      </c>
    </row>
    <row r="358" spans="1:12" ht="13.35" customHeight="1" x14ac:dyDescent="0.25">
      <c r="A358" s="69" t="s">
        <v>948</v>
      </c>
      <c r="B358" s="69" t="s">
        <v>94</v>
      </c>
      <c r="C358" s="69" t="s">
        <v>95</v>
      </c>
      <c r="D358" s="69" t="s">
        <v>13</v>
      </c>
      <c r="E358" s="69" t="s">
        <v>14</v>
      </c>
      <c r="F358" s="69" t="s">
        <v>94</v>
      </c>
      <c r="G358" s="73">
        <v>16560</v>
      </c>
      <c r="H358" s="73">
        <v>11242.31</v>
      </c>
      <c r="I358" s="73">
        <v>1005.93</v>
      </c>
      <c r="J358" s="73">
        <v>4311.76</v>
      </c>
      <c r="K358" s="69" t="s">
        <v>13</v>
      </c>
      <c r="L358" s="74">
        <v>600</v>
      </c>
    </row>
    <row r="359" spans="1:12" ht="13.35" customHeight="1" x14ac:dyDescent="0.25">
      <c r="A359" s="69" t="s">
        <v>948</v>
      </c>
      <c r="B359" s="69" t="s">
        <v>96</v>
      </c>
      <c r="C359" s="69" t="s">
        <v>97</v>
      </c>
      <c r="D359" s="69" t="s">
        <v>13</v>
      </c>
      <c r="E359" s="69" t="s">
        <v>14</v>
      </c>
      <c r="F359" s="69" t="s">
        <v>96</v>
      </c>
      <c r="G359" s="73">
        <v>39670</v>
      </c>
      <c r="H359" s="73">
        <v>17507.349999999999</v>
      </c>
      <c r="I359" s="73">
        <v>5153.7</v>
      </c>
      <c r="J359" s="73">
        <v>17008.95</v>
      </c>
      <c r="K359" s="69" t="s">
        <v>13</v>
      </c>
      <c r="L359" s="74">
        <v>600</v>
      </c>
    </row>
    <row r="360" spans="1:12" ht="13.35" customHeight="1" x14ac:dyDescent="0.25">
      <c r="A360" s="69" t="s">
        <v>948</v>
      </c>
      <c r="B360" s="69" t="s">
        <v>102</v>
      </c>
      <c r="C360" s="69" t="s">
        <v>103</v>
      </c>
      <c r="D360" s="69" t="s">
        <v>13</v>
      </c>
      <c r="E360" s="69" t="s">
        <v>14</v>
      </c>
      <c r="F360" s="69" t="s">
        <v>102</v>
      </c>
      <c r="G360" s="73">
        <v>15710</v>
      </c>
      <c r="H360" s="73">
        <v>5095.72</v>
      </c>
      <c r="I360" s="73">
        <v>0</v>
      </c>
      <c r="J360" s="73">
        <v>10614.28</v>
      </c>
      <c r="K360" s="69" t="s">
        <v>13</v>
      </c>
      <c r="L360" s="74">
        <v>600</v>
      </c>
    </row>
    <row r="361" spans="1:12" ht="13.35" customHeight="1" x14ac:dyDescent="0.25">
      <c r="A361" s="69" t="s">
        <v>948</v>
      </c>
      <c r="B361" s="69" t="s">
        <v>106</v>
      </c>
      <c r="C361" s="69" t="s">
        <v>107</v>
      </c>
      <c r="D361" s="69" t="s">
        <v>13</v>
      </c>
      <c r="E361" s="69" t="s">
        <v>14</v>
      </c>
      <c r="F361" s="69" t="s">
        <v>106</v>
      </c>
      <c r="G361" s="73">
        <v>10822.25</v>
      </c>
      <c r="H361" s="73">
        <v>4455.41</v>
      </c>
      <c r="I361" s="73">
        <v>59</v>
      </c>
      <c r="J361" s="73">
        <v>6307.84</v>
      </c>
      <c r="K361" s="69" t="s">
        <v>13</v>
      </c>
      <c r="L361" s="74">
        <v>600</v>
      </c>
    </row>
    <row r="362" spans="1:12" ht="13.35" customHeight="1" x14ac:dyDescent="0.25">
      <c r="A362" s="69" t="s">
        <v>948</v>
      </c>
      <c r="B362" s="69" t="s">
        <v>108</v>
      </c>
      <c r="C362" s="69" t="s">
        <v>109</v>
      </c>
      <c r="D362" s="69" t="s">
        <v>13</v>
      </c>
      <c r="E362" s="69" t="s">
        <v>14</v>
      </c>
      <c r="F362" s="69" t="s">
        <v>108</v>
      </c>
      <c r="G362" s="73">
        <v>16190</v>
      </c>
      <c r="H362" s="73">
        <v>8790.59</v>
      </c>
      <c r="I362" s="73">
        <v>159.93</v>
      </c>
      <c r="J362" s="73">
        <v>7239.48</v>
      </c>
      <c r="K362" s="69" t="s">
        <v>13</v>
      </c>
      <c r="L362" s="74">
        <v>600</v>
      </c>
    </row>
    <row r="363" spans="1:12" ht="13.35" customHeight="1" x14ac:dyDescent="0.25">
      <c r="A363" s="69" t="s">
        <v>948</v>
      </c>
      <c r="B363" s="69" t="s">
        <v>110</v>
      </c>
      <c r="C363" s="69" t="s">
        <v>111</v>
      </c>
      <c r="D363" s="69" t="s">
        <v>13</v>
      </c>
      <c r="E363" s="69" t="s">
        <v>14</v>
      </c>
      <c r="F363" s="69" t="s">
        <v>110</v>
      </c>
      <c r="G363" s="73">
        <v>103.97</v>
      </c>
      <c r="H363" s="73">
        <v>0</v>
      </c>
      <c r="I363" s="73">
        <v>0</v>
      </c>
      <c r="J363" s="73">
        <v>103.97</v>
      </c>
      <c r="K363" s="69" t="s">
        <v>13</v>
      </c>
      <c r="L363" s="74">
        <v>600</v>
      </c>
    </row>
    <row r="364" spans="1:12" ht="13.35" customHeight="1" x14ac:dyDescent="0.25">
      <c r="A364" s="69" t="s">
        <v>948</v>
      </c>
      <c r="B364" s="69" t="s">
        <v>114</v>
      </c>
      <c r="C364" s="69" t="s">
        <v>115</v>
      </c>
      <c r="D364" s="69" t="s">
        <v>13</v>
      </c>
      <c r="E364" s="69" t="s">
        <v>14</v>
      </c>
      <c r="F364" s="69" t="s">
        <v>114</v>
      </c>
      <c r="G364" s="73">
        <v>5304</v>
      </c>
      <c r="H364" s="73">
        <v>0</v>
      </c>
      <c r="I364" s="73">
        <v>0</v>
      </c>
      <c r="J364" s="73">
        <v>5304</v>
      </c>
      <c r="K364" s="69" t="s">
        <v>13</v>
      </c>
      <c r="L364" s="74">
        <v>600</v>
      </c>
    </row>
    <row r="365" spans="1:12" ht="13.35" customHeight="1" x14ac:dyDescent="0.25">
      <c r="A365" s="69" t="s">
        <v>948</v>
      </c>
      <c r="B365" s="69" t="s">
        <v>116</v>
      </c>
      <c r="C365" s="69" t="s">
        <v>956</v>
      </c>
      <c r="D365" s="69" t="s">
        <v>13</v>
      </c>
      <c r="E365" s="69" t="s">
        <v>14</v>
      </c>
      <c r="F365" s="69" t="s">
        <v>116</v>
      </c>
      <c r="G365" s="73">
        <v>28920</v>
      </c>
      <c r="H365" s="73">
        <v>8926.8700000000008</v>
      </c>
      <c r="I365" s="73">
        <v>4468.51</v>
      </c>
      <c r="J365" s="73">
        <v>15524.62</v>
      </c>
      <c r="K365" s="69" t="s">
        <v>13</v>
      </c>
      <c r="L365" s="74">
        <v>600</v>
      </c>
    </row>
    <row r="366" spans="1:12" ht="13.35" customHeight="1" x14ac:dyDescent="0.25">
      <c r="A366" s="69" t="s">
        <v>948</v>
      </c>
      <c r="B366" s="69" t="s">
        <v>120</v>
      </c>
      <c r="C366" s="69" t="s">
        <v>957</v>
      </c>
      <c r="D366" s="69" t="s">
        <v>13</v>
      </c>
      <c r="E366" s="69" t="s">
        <v>14</v>
      </c>
      <c r="F366" s="69" t="s">
        <v>120</v>
      </c>
      <c r="G366" s="73">
        <v>11705</v>
      </c>
      <c r="H366" s="73">
        <v>5947</v>
      </c>
      <c r="I366" s="73">
        <v>1909.32</v>
      </c>
      <c r="J366" s="73">
        <v>3848.68</v>
      </c>
      <c r="K366" s="69" t="s">
        <v>13</v>
      </c>
      <c r="L366" s="74">
        <v>600</v>
      </c>
    </row>
    <row r="367" spans="1:12" ht="13.35" customHeight="1" x14ac:dyDescent="0.25">
      <c r="A367" s="69" t="s">
        <v>948</v>
      </c>
      <c r="B367" s="69" t="s">
        <v>122</v>
      </c>
      <c r="C367" s="69" t="s">
        <v>123</v>
      </c>
      <c r="D367" s="69" t="s">
        <v>13</v>
      </c>
      <c r="E367" s="69" t="s">
        <v>14</v>
      </c>
      <c r="F367" s="69" t="s">
        <v>122</v>
      </c>
      <c r="G367" s="73">
        <v>27400</v>
      </c>
      <c r="H367" s="73">
        <v>13345.43</v>
      </c>
      <c r="I367" s="73">
        <v>1360</v>
      </c>
      <c r="J367" s="73">
        <v>12694.57</v>
      </c>
      <c r="K367" s="69" t="s">
        <v>13</v>
      </c>
      <c r="L367" s="74">
        <v>600</v>
      </c>
    </row>
    <row r="368" spans="1:12" ht="13.35" customHeight="1" x14ac:dyDescent="0.25">
      <c r="A368" s="69" t="s">
        <v>948</v>
      </c>
      <c r="B368" s="69" t="s">
        <v>124</v>
      </c>
      <c r="C368" s="69" t="s">
        <v>958</v>
      </c>
      <c r="D368" s="69" t="s">
        <v>13</v>
      </c>
      <c r="E368" s="69" t="s">
        <v>14</v>
      </c>
      <c r="F368" s="69" t="s">
        <v>124</v>
      </c>
      <c r="G368" s="73">
        <v>20510</v>
      </c>
      <c r="H368" s="73">
        <v>9995.9</v>
      </c>
      <c r="I368" s="73">
        <v>811.77</v>
      </c>
      <c r="J368" s="73">
        <v>9702.33</v>
      </c>
      <c r="K368" s="69" t="s">
        <v>13</v>
      </c>
      <c r="L368" s="74">
        <v>600</v>
      </c>
    </row>
    <row r="369" spans="1:12" ht="13.35" customHeight="1" x14ac:dyDescent="0.25">
      <c r="A369" s="69" t="s">
        <v>948</v>
      </c>
      <c r="B369" s="69" t="s">
        <v>126</v>
      </c>
      <c r="C369" s="69" t="s">
        <v>127</v>
      </c>
      <c r="D369" s="69" t="s">
        <v>13</v>
      </c>
      <c r="E369" s="69" t="s">
        <v>14</v>
      </c>
      <c r="F369" s="69" t="s">
        <v>126</v>
      </c>
      <c r="G369" s="73">
        <v>27450</v>
      </c>
      <c r="H369" s="73">
        <v>18362.28</v>
      </c>
      <c r="I369" s="73">
        <v>436.58</v>
      </c>
      <c r="J369" s="73">
        <v>8651.14</v>
      </c>
      <c r="K369" s="69" t="s">
        <v>13</v>
      </c>
      <c r="L369" s="74">
        <v>600</v>
      </c>
    </row>
    <row r="370" spans="1:12" ht="13.35" customHeight="1" x14ac:dyDescent="0.25">
      <c r="A370" s="69" t="s">
        <v>948</v>
      </c>
      <c r="B370" s="69" t="s">
        <v>959</v>
      </c>
      <c r="C370" s="69" t="s">
        <v>960</v>
      </c>
      <c r="D370" s="69" t="s">
        <v>13</v>
      </c>
      <c r="E370" s="69" t="s">
        <v>14</v>
      </c>
      <c r="F370" s="69" t="s">
        <v>959</v>
      </c>
      <c r="G370" s="73">
        <v>0</v>
      </c>
      <c r="H370" s="73">
        <v>7518.75</v>
      </c>
      <c r="I370" s="73">
        <v>0</v>
      </c>
      <c r="J370" s="73">
        <v>-7518.75</v>
      </c>
      <c r="K370" s="69" t="s">
        <v>13</v>
      </c>
      <c r="L370" s="74">
        <v>600</v>
      </c>
    </row>
    <row r="371" spans="1:12" ht="13.35" customHeight="1" x14ac:dyDescent="0.25">
      <c r="A371" s="69" t="s">
        <v>948</v>
      </c>
      <c r="B371" s="69" t="s">
        <v>961</v>
      </c>
      <c r="C371" s="69" t="s">
        <v>962</v>
      </c>
      <c r="D371" s="69" t="s">
        <v>13</v>
      </c>
      <c r="E371" s="69" t="s">
        <v>14</v>
      </c>
      <c r="F371" s="69" t="s">
        <v>961</v>
      </c>
      <c r="G371" s="73">
        <v>0</v>
      </c>
      <c r="H371" s="73">
        <v>7518.75</v>
      </c>
      <c r="I371" s="73">
        <v>0</v>
      </c>
      <c r="J371" s="73">
        <v>-7518.75</v>
      </c>
      <c r="K371" s="69" t="s">
        <v>13</v>
      </c>
      <c r="L371" s="74">
        <v>600</v>
      </c>
    </row>
    <row r="372" spans="1:12" ht="13.35" customHeight="1" x14ac:dyDescent="0.25">
      <c r="A372" s="69" t="s">
        <v>948</v>
      </c>
      <c r="B372" s="69" t="s">
        <v>963</v>
      </c>
      <c r="C372" s="69" t="s">
        <v>964</v>
      </c>
      <c r="D372" s="69" t="s">
        <v>13</v>
      </c>
      <c r="E372" s="69" t="s">
        <v>14</v>
      </c>
      <c r="F372" s="69" t="s">
        <v>963</v>
      </c>
      <c r="G372" s="73">
        <v>0</v>
      </c>
      <c r="H372" s="73">
        <v>131999.69</v>
      </c>
      <c r="I372" s="73">
        <v>0</v>
      </c>
      <c r="J372" s="73">
        <v>-131999.69</v>
      </c>
      <c r="K372" s="69" t="s">
        <v>13</v>
      </c>
      <c r="L372" s="74">
        <v>600</v>
      </c>
    </row>
    <row r="373" spans="1:12" ht="13.35" customHeight="1" x14ac:dyDescent="0.25">
      <c r="A373" s="69" t="s">
        <v>948</v>
      </c>
      <c r="B373" s="69" t="s">
        <v>965</v>
      </c>
      <c r="C373" s="69" t="s">
        <v>966</v>
      </c>
      <c r="D373" s="69" t="s">
        <v>13</v>
      </c>
      <c r="E373" s="69" t="s">
        <v>14</v>
      </c>
      <c r="F373" s="69" t="s">
        <v>965</v>
      </c>
      <c r="G373" s="73">
        <v>0</v>
      </c>
      <c r="H373" s="73">
        <v>6080.9</v>
      </c>
      <c r="I373" s="73">
        <v>0</v>
      </c>
      <c r="J373" s="73">
        <v>-6080.9</v>
      </c>
      <c r="K373" s="69" t="s">
        <v>13</v>
      </c>
      <c r="L373" s="74">
        <v>600</v>
      </c>
    </row>
    <row r="374" spans="1:12" ht="13.35" customHeight="1" x14ac:dyDescent="0.25">
      <c r="A374" s="69" t="s">
        <v>948</v>
      </c>
      <c r="B374" s="69" t="s">
        <v>981</v>
      </c>
      <c r="C374" s="69" t="s">
        <v>982</v>
      </c>
      <c r="D374" s="69" t="s">
        <v>13</v>
      </c>
      <c r="E374" s="69" t="s">
        <v>14</v>
      </c>
      <c r="F374" s="69" t="s">
        <v>981</v>
      </c>
      <c r="G374" s="73">
        <v>0</v>
      </c>
      <c r="H374" s="73">
        <v>669.71</v>
      </c>
      <c r="I374" s="73">
        <v>0</v>
      </c>
      <c r="J374" s="73">
        <v>-669.71</v>
      </c>
      <c r="K374" s="69" t="s">
        <v>13</v>
      </c>
      <c r="L374" s="74">
        <v>600</v>
      </c>
    </row>
    <row r="375" spans="1:12" ht="13.35" customHeight="1" x14ac:dyDescent="0.25">
      <c r="A375" s="69" t="s">
        <v>948</v>
      </c>
      <c r="B375" s="69" t="s">
        <v>136</v>
      </c>
      <c r="C375" s="69" t="s">
        <v>137</v>
      </c>
      <c r="D375" s="69" t="s">
        <v>13</v>
      </c>
      <c r="E375" s="69" t="s">
        <v>14</v>
      </c>
      <c r="F375" s="69" t="s">
        <v>136</v>
      </c>
      <c r="G375" s="73">
        <v>88631</v>
      </c>
      <c r="H375" s="73">
        <v>17817.11</v>
      </c>
      <c r="I375" s="73">
        <v>21893</v>
      </c>
      <c r="J375" s="73">
        <v>48920.89</v>
      </c>
      <c r="K375" s="69" t="s">
        <v>13</v>
      </c>
      <c r="L375" s="74">
        <v>600</v>
      </c>
    </row>
    <row r="376" spans="1:12" ht="13.35" customHeight="1" x14ac:dyDescent="0.25">
      <c r="A376" s="69" t="s">
        <v>948</v>
      </c>
      <c r="B376" s="69" t="s">
        <v>138</v>
      </c>
      <c r="C376" s="69" t="s">
        <v>139</v>
      </c>
      <c r="D376" s="69" t="s">
        <v>13</v>
      </c>
      <c r="E376" s="69" t="s">
        <v>14</v>
      </c>
      <c r="F376" s="69" t="s">
        <v>138</v>
      </c>
      <c r="G376" s="73">
        <v>100</v>
      </c>
      <c r="H376" s="73">
        <v>0</v>
      </c>
      <c r="I376" s="73">
        <v>0</v>
      </c>
      <c r="J376" s="73">
        <v>100</v>
      </c>
      <c r="K376" s="69" t="s">
        <v>13</v>
      </c>
      <c r="L376" s="74">
        <v>600</v>
      </c>
    </row>
    <row r="377" spans="1:12" ht="13.35" customHeight="1" x14ac:dyDescent="0.25">
      <c r="A377" s="69" t="s">
        <v>948</v>
      </c>
      <c r="B377" s="69" t="s">
        <v>142</v>
      </c>
      <c r="C377" s="69" t="s">
        <v>143</v>
      </c>
      <c r="D377" s="69" t="s">
        <v>13</v>
      </c>
      <c r="E377" s="69" t="s">
        <v>14</v>
      </c>
      <c r="F377" s="69" t="s">
        <v>142</v>
      </c>
      <c r="G377" s="73">
        <v>21032.58</v>
      </c>
      <c r="H377" s="73">
        <v>4378.4799999999996</v>
      </c>
      <c r="I377" s="73">
        <v>2628.27</v>
      </c>
      <c r="J377" s="73">
        <v>14025.83</v>
      </c>
      <c r="K377" s="69" t="s">
        <v>13</v>
      </c>
      <c r="L377" s="74">
        <v>600</v>
      </c>
    </row>
    <row r="378" spans="1:12" ht="13.35" customHeight="1" x14ac:dyDescent="0.25">
      <c r="A378" s="69" t="s">
        <v>948</v>
      </c>
      <c r="B378" s="69" t="s">
        <v>144</v>
      </c>
      <c r="C378" s="69" t="s">
        <v>139</v>
      </c>
      <c r="D378" s="69" t="s">
        <v>13</v>
      </c>
      <c r="E378" s="69" t="s">
        <v>14</v>
      </c>
      <c r="F378" s="69" t="s">
        <v>144</v>
      </c>
      <c r="G378" s="73">
        <v>6280.56</v>
      </c>
      <c r="H378" s="73">
        <v>99.85</v>
      </c>
      <c r="I378" s="73">
        <v>281.83</v>
      </c>
      <c r="J378" s="73">
        <v>5898.88</v>
      </c>
      <c r="K378" s="69" t="s">
        <v>13</v>
      </c>
      <c r="L378" s="74">
        <v>600</v>
      </c>
    </row>
    <row r="379" spans="1:12" ht="13.35" customHeight="1" x14ac:dyDescent="0.25">
      <c r="A379" s="69" t="s">
        <v>948</v>
      </c>
      <c r="B379" s="69" t="s">
        <v>145</v>
      </c>
      <c r="C379" s="69" t="s">
        <v>146</v>
      </c>
      <c r="D379" s="69" t="s">
        <v>13</v>
      </c>
      <c r="E379" s="69" t="s">
        <v>14</v>
      </c>
      <c r="F379" s="69" t="s">
        <v>145</v>
      </c>
      <c r="G379" s="73">
        <v>4771.28</v>
      </c>
      <c r="H379" s="73">
        <v>59.94</v>
      </c>
      <c r="I379" s="73">
        <v>2197.44</v>
      </c>
      <c r="J379" s="73">
        <v>2513.9</v>
      </c>
      <c r="K379" s="69" t="s">
        <v>13</v>
      </c>
      <c r="L379" s="74">
        <v>600</v>
      </c>
    </row>
    <row r="380" spans="1:12" ht="13.35" customHeight="1" x14ac:dyDescent="0.25">
      <c r="A380" s="69" t="s">
        <v>948</v>
      </c>
      <c r="B380" s="69" t="s">
        <v>153</v>
      </c>
      <c r="C380" s="69" t="s">
        <v>154</v>
      </c>
      <c r="D380" s="69" t="s">
        <v>13</v>
      </c>
      <c r="E380" s="69" t="s">
        <v>14</v>
      </c>
      <c r="F380" s="69" t="s">
        <v>153</v>
      </c>
      <c r="G380" s="73">
        <v>8228.0300000000007</v>
      </c>
      <c r="H380" s="73">
        <v>1381.7</v>
      </c>
      <c r="I380" s="73">
        <v>515.41999999999996</v>
      </c>
      <c r="J380" s="73">
        <v>6330.91</v>
      </c>
      <c r="K380" s="69" t="s">
        <v>13</v>
      </c>
      <c r="L380" s="74">
        <v>600</v>
      </c>
    </row>
    <row r="381" spans="1:12" ht="13.35" customHeight="1" x14ac:dyDescent="0.25">
      <c r="A381" s="69" t="s">
        <v>948</v>
      </c>
      <c r="B381" s="69" t="s">
        <v>901</v>
      </c>
      <c r="C381" s="69" t="s">
        <v>902</v>
      </c>
      <c r="D381" s="69" t="s">
        <v>13</v>
      </c>
      <c r="E381" s="69" t="s">
        <v>14</v>
      </c>
      <c r="F381" s="69" t="s">
        <v>901</v>
      </c>
      <c r="G381" s="73">
        <v>0</v>
      </c>
      <c r="H381" s="73">
        <v>3209.67</v>
      </c>
      <c r="I381" s="73">
        <v>0</v>
      </c>
      <c r="J381" s="73">
        <v>-3209.67</v>
      </c>
      <c r="K381" s="69" t="s">
        <v>13</v>
      </c>
      <c r="L381" s="74">
        <v>600</v>
      </c>
    </row>
    <row r="382" spans="1:12" ht="13.35" customHeight="1" x14ac:dyDescent="0.25">
      <c r="A382" s="69" t="s">
        <v>948</v>
      </c>
      <c r="B382" s="69" t="s">
        <v>835</v>
      </c>
      <c r="C382" s="69" t="s">
        <v>836</v>
      </c>
      <c r="D382" s="69" t="s">
        <v>13</v>
      </c>
      <c r="E382" s="69" t="s">
        <v>14</v>
      </c>
      <c r="F382" s="69" t="s">
        <v>835</v>
      </c>
      <c r="G382" s="73">
        <v>35000</v>
      </c>
      <c r="H382" s="73">
        <v>16322.89</v>
      </c>
      <c r="I382" s="73">
        <v>467.98</v>
      </c>
      <c r="J382" s="73">
        <v>18209.13</v>
      </c>
      <c r="K382" s="69" t="s">
        <v>13</v>
      </c>
      <c r="L382" s="74">
        <v>600</v>
      </c>
    </row>
    <row r="383" spans="1:12" ht="13.35" customHeight="1" x14ac:dyDescent="0.25">
      <c r="A383" s="69" t="s">
        <v>948</v>
      </c>
      <c r="B383" s="69" t="s">
        <v>174</v>
      </c>
      <c r="C383" s="69" t="s">
        <v>172</v>
      </c>
      <c r="D383" s="69" t="s">
        <v>13</v>
      </c>
      <c r="E383" s="69" t="s">
        <v>14</v>
      </c>
      <c r="F383" s="69" t="s">
        <v>174</v>
      </c>
      <c r="G383" s="73">
        <v>3250</v>
      </c>
      <c r="H383" s="73">
        <v>3271.52</v>
      </c>
      <c r="I383" s="73">
        <v>468.57</v>
      </c>
      <c r="J383" s="73">
        <v>-490.09</v>
      </c>
      <c r="K383" s="69" t="s">
        <v>13</v>
      </c>
      <c r="L383" s="74">
        <v>600</v>
      </c>
    </row>
    <row r="384" spans="1:12" ht="13.35" customHeight="1" x14ac:dyDescent="0.25">
      <c r="A384" s="69" t="s">
        <v>948</v>
      </c>
      <c r="B384" s="69" t="s">
        <v>196</v>
      </c>
      <c r="C384" s="69" t="s">
        <v>197</v>
      </c>
      <c r="D384" s="69" t="s">
        <v>13</v>
      </c>
      <c r="E384" s="69" t="s">
        <v>14</v>
      </c>
      <c r="F384" s="69" t="s">
        <v>196</v>
      </c>
      <c r="G384" s="73">
        <v>6053.5</v>
      </c>
      <c r="H384" s="73">
        <v>1049.93</v>
      </c>
      <c r="I384" s="73">
        <v>0</v>
      </c>
      <c r="J384" s="73">
        <v>5003.57</v>
      </c>
      <c r="K384" s="69" t="s">
        <v>13</v>
      </c>
      <c r="L384" s="74">
        <v>600</v>
      </c>
    </row>
    <row r="385" spans="1:12" ht="13.35" customHeight="1" x14ac:dyDescent="0.25">
      <c r="A385" s="69" t="s">
        <v>948</v>
      </c>
      <c r="B385" s="69" t="s">
        <v>198</v>
      </c>
      <c r="C385" s="69" t="s">
        <v>199</v>
      </c>
      <c r="D385" s="69" t="s">
        <v>13</v>
      </c>
      <c r="E385" s="69" t="s">
        <v>14</v>
      </c>
      <c r="F385" s="69" t="s">
        <v>198</v>
      </c>
      <c r="G385" s="73">
        <v>10050.709999999999</v>
      </c>
      <c r="H385" s="73">
        <v>789.52</v>
      </c>
      <c r="I385" s="73">
        <v>151.01</v>
      </c>
      <c r="J385" s="73">
        <v>9110.18</v>
      </c>
      <c r="K385" s="69" t="s">
        <v>13</v>
      </c>
      <c r="L385" s="74">
        <v>600</v>
      </c>
    </row>
    <row r="386" spans="1:12" ht="13.35" customHeight="1" x14ac:dyDescent="0.25">
      <c r="A386" s="69" t="s">
        <v>948</v>
      </c>
      <c r="B386" s="69" t="s">
        <v>204</v>
      </c>
      <c r="C386" s="69" t="s">
        <v>205</v>
      </c>
      <c r="D386" s="69" t="s">
        <v>13</v>
      </c>
      <c r="E386" s="69" t="s">
        <v>14</v>
      </c>
      <c r="F386" s="69" t="s">
        <v>204</v>
      </c>
      <c r="G386" s="73">
        <v>4200</v>
      </c>
      <c r="H386" s="73">
        <v>10760.08</v>
      </c>
      <c r="I386" s="73">
        <v>5102.1000000000004</v>
      </c>
      <c r="J386" s="73">
        <v>-11662.18</v>
      </c>
      <c r="K386" s="69" t="s">
        <v>13</v>
      </c>
      <c r="L386" s="74">
        <v>600</v>
      </c>
    </row>
    <row r="387" spans="1:12" ht="13.35" customHeight="1" x14ac:dyDescent="0.25">
      <c r="A387" s="69" t="s">
        <v>948</v>
      </c>
      <c r="B387" s="69" t="s">
        <v>206</v>
      </c>
      <c r="C387" s="69" t="s">
        <v>207</v>
      </c>
      <c r="D387" s="69" t="s">
        <v>13</v>
      </c>
      <c r="E387" s="69" t="s">
        <v>14</v>
      </c>
      <c r="F387" s="69" t="s">
        <v>206</v>
      </c>
      <c r="G387" s="73">
        <v>14594</v>
      </c>
      <c r="H387" s="73">
        <v>3586.51</v>
      </c>
      <c r="I387" s="73">
        <v>4767.4399999999996</v>
      </c>
      <c r="J387" s="73">
        <v>6240.05</v>
      </c>
      <c r="K387" s="69" t="s">
        <v>13</v>
      </c>
      <c r="L387" s="74">
        <v>600</v>
      </c>
    </row>
    <row r="388" spans="1:12" ht="13.35" customHeight="1" x14ac:dyDescent="0.25">
      <c r="A388" s="69" t="s">
        <v>948</v>
      </c>
      <c r="B388" s="69" t="s">
        <v>215</v>
      </c>
      <c r="C388" s="69" t="s">
        <v>216</v>
      </c>
      <c r="D388" s="69" t="s">
        <v>13</v>
      </c>
      <c r="E388" s="69" t="s">
        <v>14</v>
      </c>
      <c r="F388" s="69" t="s">
        <v>215</v>
      </c>
      <c r="G388" s="73">
        <v>8735.6299999999992</v>
      </c>
      <c r="H388" s="73">
        <v>8546.74</v>
      </c>
      <c r="I388" s="73">
        <v>4442.88</v>
      </c>
      <c r="J388" s="73">
        <v>-4253.99</v>
      </c>
      <c r="K388" s="69" t="s">
        <v>13</v>
      </c>
      <c r="L388" s="74">
        <v>600</v>
      </c>
    </row>
    <row r="389" spans="1:12" ht="13.35" customHeight="1" x14ac:dyDescent="0.25">
      <c r="A389" s="69" t="s">
        <v>948</v>
      </c>
      <c r="B389" s="69" t="s">
        <v>218</v>
      </c>
      <c r="C389" s="69" t="s">
        <v>219</v>
      </c>
      <c r="D389" s="69" t="s">
        <v>13</v>
      </c>
      <c r="E389" s="69" t="s">
        <v>14</v>
      </c>
      <c r="F389" s="69" t="s">
        <v>218</v>
      </c>
      <c r="G389" s="73">
        <v>4264.37</v>
      </c>
      <c r="H389" s="73">
        <v>20572.37</v>
      </c>
      <c r="I389" s="73">
        <v>11563.97</v>
      </c>
      <c r="J389" s="73">
        <v>-27871.97</v>
      </c>
      <c r="K389" s="69" t="s">
        <v>13</v>
      </c>
      <c r="L389" s="74">
        <v>600</v>
      </c>
    </row>
    <row r="390" spans="1:12" ht="13.35" customHeight="1" x14ac:dyDescent="0.25">
      <c r="A390" s="69" t="s">
        <v>948</v>
      </c>
      <c r="B390" s="69" t="s">
        <v>983</v>
      </c>
      <c r="C390" s="69" t="s">
        <v>984</v>
      </c>
      <c r="D390" s="69" t="s">
        <v>13</v>
      </c>
      <c r="E390" s="69" t="s">
        <v>14</v>
      </c>
      <c r="F390" s="69" t="s">
        <v>983</v>
      </c>
      <c r="G390" s="73">
        <v>0</v>
      </c>
      <c r="H390" s="73">
        <v>263.52999999999997</v>
      </c>
      <c r="I390" s="73">
        <v>0</v>
      </c>
      <c r="J390" s="73">
        <v>-263.52999999999997</v>
      </c>
      <c r="K390" s="69" t="s">
        <v>13</v>
      </c>
      <c r="L390" s="74">
        <v>600</v>
      </c>
    </row>
    <row r="391" spans="1:12" ht="13.35" customHeight="1" x14ac:dyDescent="0.25">
      <c r="A391" s="69" t="s">
        <v>948</v>
      </c>
      <c r="B391" s="69" t="s">
        <v>220</v>
      </c>
      <c r="C391" s="69" t="s">
        <v>221</v>
      </c>
      <c r="D391" s="69" t="s">
        <v>13</v>
      </c>
      <c r="E391" s="69" t="s">
        <v>14</v>
      </c>
      <c r="F391" s="69" t="s">
        <v>220</v>
      </c>
      <c r="G391" s="73">
        <v>3400</v>
      </c>
      <c r="H391" s="73">
        <v>0</v>
      </c>
      <c r="I391" s="73">
        <v>9948</v>
      </c>
      <c r="J391" s="73">
        <v>-6548</v>
      </c>
      <c r="K391" s="69" t="s">
        <v>13</v>
      </c>
      <c r="L391" s="74">
        <v>600</v>
      </c>
    </row>
    <row r="392" spans="1:12" ht="13.35" customHeight="1" x14ac:dyDescent="0.25">
      <c r="A392" s="69" t="s">
        <v>948</v>
      </c>
      <c r="B392" s="69" t="s">
        <v>222</v>
      </c>
      <c r="C392" s="69" t="s">
        <v>223</v>
      </c>
      <c r="D392" s="69" t="s">
        <v>13</v>
      </c>
      <c r="E392" s="69" t="s">
        <v>14</v>
      </c>
      <c r="F392" s="69" t="s">
        <v>222</v>
      </c>
      <c r="G392" s="73">
        <v>8000</v>
      </c>
      <c r="H392" s="73">
        <v>3243.4</v>
      </c>
      <c r="I392" s="73">
        <v>172.34</v>
      </c>
      <c r="J392" s="73">
        <v>4584.26</v>
      </c>
      <c r="K392" s="69" t="s">
        <v>13</v>
      </c>
      <c r="L392" s="74">
        <v>600</v>
      </c>
    </row>
    <row r="393" spans="1:12" ht="13.35" customHeight="1" x14ac:dyDescent="0.25">
      <c r="A393" s="69" t="s">
        <v>948</v>
      </c>
      <c r="B393" s="69" t="s">
        <v>226</v>
      </c>
      <c r="C393" s="69" t="s">
        <v>227</v>
      </c>
      <c r="D393" s="69" t="s">
        <v>13</v>
      </c>
      <c r="E393" s="69" t="s">
        <v>14</v>
      </c>
      <c r="F393" s="69" t="s">
        <v>226</v>
      </c>
      <c r="G393" s="73">
        <v>5000</v>
      </c>
      <c r="H393" s="73">
        <v>2298.4899999999998</v>
      </c>
      <c r="I393" s="73">
        <v>0</v>
      </c>
      <c r="J393" s="73">
        <v>2701.51</v>
      </c>
      <c r="K393" s="69" t="s">
        <v>13</v>
      </c>
      <c r="L393" s="74">
        <v>600</v>
      </c>
    </row>
    <row r="394" spans="1:12" ht="13.35" customHeight="1" x14ac:dyDescent="0.25">
      <c r="A394" s="69" t="s">
        <v>948</v>
      </c>
      <c r="B394" s="69" t="s">
        <v>230</v>
      </c>
      <c r="C394" s="69" t="s">
        <v>231</v>
      </c>
      <c r="D394" s="69" t="s">
        <v>13</v>
      </c>
      <c r="E394" s="69" t="s">
        <v>14</v>
      </c>
      <c r="F394" s="69" t="s">
        <v>230</v>
      </c>
      <c r="G394" s="73">
        <v>12000</v>
      </c>
      <c r="H394" s="73">
        <v>8990.89</v>
      </c>
      <c r="I394" s="73">
        <v>0</v>
      </c>
      <c r="J394" s="73">
        <v>3009.11</v>
      </c>
      <c r="K394" s="69" t="s">
        <v>13</v>
      </c>
      <c r="L394" s="74">
        <v>600</v>
      </c>
    </row>
    <row r="395" spans="1:12" ht="13.35" customHeight="1" x14ac:dyDescent="0.25">
      <c r="A395" s="69" t="s">
        <v>948</v>
      </c>
      <c r="B395" s="69" t="s">
        <v>232</v>
      </c>
      <c r="C395" s="69" t="s">
        <v>233</v>
      </c>
      <c r="D395" s="69" t="s">
        <v>13</v>
      </c>
      <c r="E395" s="69" t="s">
        <v>14</v>
      </c>
      <c r="F395" s="69" t="s">
        <v>232</v>
      </c>
      <c r="G395" s="73">
        <v>9000</v>
      </c>
      <c r="H395" s="73">
        <v>6906.86</v>
      </c>
      <c r="I395" s="73">
        <v>2658.39</v>
      </c>
      <c r="J395" s="73">
        <v>-565.25</v>
      </c>
      <c r="K395" s="69" t="s">
        <v>13</v>
      </c>
      <c r="L395" s="74">
        <v>600</v>
      </c>
    </row>
    <row r="396" spans="1:12" ht="13.35" customHeight="1" x14ac:dyDescent="0.25">
      <c r="A396" s="69" t="s">
        <v>948</v>
      </c>
      <c r="B396" s="69" t="s">
        <v>234</v>
      </c>
      <c r="C396" s="69" t="s">
        <v>235</v>
      </c>
      <c r="D396" s="69" t="s">
        <v>13</v>
      </c>
      <c r="E396" s="69" t="s">
        <v>14</v>
      </c>
      <c r="F396" s="69" t="s">
        <v>234</v>
      </c>
      <c r="G396" s="73">
        <v>10000</v>
      </c>
      <c r="H396" s="73">
        <v>5789.58</v>
      </c>
      <c r="I396" s="73">
        <v>2991.39</v>
      </c>
      <c r="J396" s="73">
        <v>1219.03</v>
      </c>
      <c r="K396" s="69" t="s">
        <v>13</v>
      </c>
      <c r="L396" s="74">
        <v>600</v>
      </c>
    </row>
    <row r="397" spans="1:12" ht="13.35" customHeight="1" x14ac:dyDescent="0.25">
      <c r="A397" s="69" t="s">
        <v>948</v>
      </c>
      <c r="B397" s="69" t="s">
        <v>236</v>
      </c>
      <c r="C397" s="69" t="s">
        <v>237</v>
      </c>
      <c r="D397" s="69" t="s">
        <v>13</v>
      </c>
      <c r="E397" s="69" t="s">
        <v>14</v>
      </c>
      <c r="F397" s="69" t="s">
        <v>236</v>
      </c>
      <c r="G397" s="73">
        <v>6500</v>
      </c>
      <c r="H397" s="73">
        <v>1535.13</v>
      </c>
      <c r="I397" s="73">
        <v>1271.71</v>
      </c>
      <c r="J397" s="73">
        <v>3693.16</v>
      </c>
      <c r="K397" s="69" t="s">
        <v>13</v>
      </c>
      <c r="L397" s="74">
        <v>600</v>
      </c>
    </row>
    <row r="398" spans="1:12" ht="13.35" customHeight="1" x14ac:dyDescent="0.25">
      <c r="A398" s="69" t="s">
        <v>948</v>
      </c>
      <c r="B398" s="69" t="s">
        <v>238</v>
      </c>
      <c r="C398" s="69" t="s">
        <v>239</v>
      </c>
      <c r="D398" s="69" t="s">
        <v>13</v>
      </c>
      <c r="E398" s="69" t="s">
        <v>14</v>
      </c>
      <c r="F398" s="69" t="s">
        <v>238</v>
      </c>
      <c r="G398" s="73">
        <v>10000</v>
      </c>
      <c r="H398" s="73">
        <v>3228.6</v>
      </c>
      <c r="I398" s="73">
        <v>6493.25</v>
      </c>
      <c r="J398" s="73">
        <v>278.14999999999998</v>
      </c>
      <c r="K398" s="69" t="s">
        <v>13</v>
      </c>
      <c r="L398" s="74">
        <v>600</v>
      </c>
    </row>
    <row r="399" spans="1:12" ht="13.35" customHeight="1" x14ac:dyDescent="0.25">
      <c r="A399" s="69" t="s">
        <v>948</v>
      </c>
      <c r="B399" s="69" t="s">
        <v>240</v>
      </c>
      <c r="C399" s="69" t="s">
        <v>241</v>
      </c>
      <c r="D399" s="69" t="s">
        <v>13</v>
      </c>
      <c r="E399" s="69" t="s">
        <v>14</v>
      </c>
      <c r="F399" s="69" t="s">
        <v>240</v>
      </c>
      <c r="G399" s="73">
        <v>4000</v>
      </c>
      <c r="H399" s="73">
        <v>1306.28</v>
      </c>
      <c r="I399" s="73">
        <v>299.97000000000003</v>
      </c>
      <c r="J399" s="73">
        <v>2393.75</v>
      </c>
      <c r="K399" s="69" t="s">
        <v>13</v>
      </c>
      <c r="L399" s="74">
        <v>600</v>
      </c>
    </row>
    <row r="400" spans="1:12" ht="13.35" customHeight="1" x14ac:dyDescent="0.25">
      <c r="A400" s="69" t="s">
        <v>948</v>
      </c>
      <c r="B400" s="69" t="s">
        <v>242</v>
      </c>
      <c r="C400" s="69" t="s">
        <v>243</v>
      </c>
      <c r="D400" s="69" t="s">
        <v>13</v>
      </c>
      <c r="E400" s="69" t="s">
        <v>14</v>
      </c>
      <c r="F400" s="69" t="s">
        <v>242</v>
      </c>
      <c r="G400" s="73">
        <v>7000</v>
      </c>
      <c r="H400" s="73">
        <v>1215.68</v>
      </c>
      <c r="I400" s="73">
        <v>0</v>
      </c>
      <c r="J400" s="73">
        <v>5784.32</v>
      </c>
      <c r="K400" s="69" t="s">
        <v>13</v>
      </c>
      <c r="L400" s="74">
        <v>600</v>
      </c>
    </row>
    <row r="401" spans="1:12" ht="13.35" customHeight="1" x14ac:dyDescent="0.25">
      <c r="A401" s="69" t="s">
        <v>948</v>
      </c>
      <c r="B401" s="69" t="s">
        <v>244</v>
      </c>
      <c r="C401" s="69" t="s">
        <v>245</v>
      </c>
      <c r="D401" s="69" t="s">
        <v>13</v>
      </c>
      <c r="E401" s="69" t="s">
        <v>14</v>
      </c>
      <c r="F401" s="69" t="s">
        <v>244</v>
      </c>
      <c r="G401" s="73">
        <v>8500</v>
      </c>
      <c r="H401" s="73">
        <v>4922.04</v>
      </c>
      <c r="I401" s="73">
        <v>1012.81</v>
      </c>
      <c r="J401" s="73">
        <v>2565.15</v>
      </c>
      <c r="K401" s="69" t="s">
        <v>13</v>
      </c>
      <c r="L401" s="74">
        <v>600</v>
      </c>
    </row>
    <row r="402" spans="1:12" ht="13.35" customHeight="1" x14ac:dyDescent="0.25">
      <c r="A402" s="69" t="s">
        <v>948</v>
      </c>
      <c r="B402" s="69" t="s">
        <v>246</v>
      </c>
      <c r="C402" s="69" t="s">
        <v>247</v>
      </c>
      <c r="D402" s="69" t="s">
        <v>13</v>
      </c>
      <c r="E402" s="69" t="s">
        <v>14</v>
      </c>
      <c r="F402" s="69" t="s">
        <v>246</v>
      </c>
      <c r="G402" s="73">
        <v>10000</v>
      </c>
      <c r="H402" s="73">
        <v>9805.98</v>
      </c>
      <c r="I402" s="73">
        <v>0</v>
      </c>
      <c r="J402" s="73">
        <v>194.02</v>
      </c>
      <c r="K402" s="69" t="s">
        <v>13</v>
      </c>
      <c r="L402" s="74">
        <v>600</v>
      </c>
    </row>
    <row r="403" spans="1:12" ht="13.35" customHeight="1" x14ac:dyDescent="0.25">
      <c r="A403" s="69" t="s">
        <v>948</v>
      </c>
      <c r="B403" s="69" t="s">
        <v>248</v>
      </c>
      <c r="C403" s="69" t="s">
        <v>249</v>
      </c>
      <c r="D403" s="69" t="s">
        <v>13</v>
      </c>
      <c r="E403" s="69" t="s">
        <v>14</v>
      </c>
      <c r="F403" s="69" t="s">
        <v>248</v>
      </c>
      <c r="G403" s="73">
        <v>3000</v>
      </c>
      <c r="H403" s="73">
        <v>1635.95</v>
      </c>
      <c r="I403" s="73">
        <v>42.5</v>
      </c>
      <c r="J403" s="73">
        <v>1321.55</v>
      </c>
      <c r="K403" s="69" t="s">
        <v>13</v>
      </c>
      <c r="L403" s="74">
        <v>600</v>
      </c>
    </row>
    <row r="404" spans="1:12" ht="13.35" customHeight="1" x14ac:dyDescent="0.25">
      <c r="A404" s="69" t="s">
        <v>948</v>
      </c>
      <c r="B404" s="69" t="s">
        <v>250</v>
      </c>
      <c r="C404" s="69" t="s">
        <v>251</v>
      </c>
      <c r="D404" s="69" t="s">
        <v>13</v>
      </c>
      <c r="E404" s="69" t="s">
        <v>14</v>
      </c>
      <c r="F404" s="69" t="s">
        <v>250</v>
      </c>
      <c r="G404" s="73">
        <v>15000</v>
      </c>
      <c r="H404" s="73">
        <v>6578.06</v>
      </c>
      <c r="I404" s="73">
        <v>0</v>
      </c>
      <c r="J404" s="73">
        <v>8421.94</v>
      </c>
      <c r="K404" s="69" t="s">
        <v>13</v>
      </c>
      <c r="L404" s="74">
        <v>600</v>
      </c>
    </row>
    <row r="405" spans="1:12" ht="13.35" customHeight="1" x14ac:dyDescent="0.25">
      <c r="A405" s="69" t="s">
        <v>948</v>
      </c>
      <c r="B405" s="69" t="s">
        <v>254</v>
      </c>
      <c r="C405" s="69" t="s">
        <v>255</v>
      </c>
      <c r="D405" s="69" t="s">
        <v>13</v>
      </c>
      <c r="E405" s="69" t="s">
        <v>14</v>
      </c>
      <c r="F405" s="69" t="s">
        <v>254</v>
      </c>
      <c r="G405" s="73">
        <v>48687.37</v>
      </c>
      <c r="H405" s="73">
        <v>10849.2</v>
      </c>
      <c r="I405" s="73">
        <v>0</v>
      </c>
      <c r="J405" s="73">
        <v>37838.17</v>
      </c>
      <c r="K405" s="69" t="s">
        <v>13</v>
      </c>
      <c r="L405" s="74">
        <v>600</v>
      </c>
    </row>
    <row r="406" spans="1:12" ht="13.35" customHeight="1" x14ac:dyDescent="0.25">
      <c r="A406" s="69" t="s">
        <v>948</v>
      </c>
      <c r="B406" s="69" t="s">
        <v>256</v>
      </c>
      <c r="C406" s="69" t="s">
        <v>61</v>
      </c>
      <c r="D406" s="69" t="s">
        <v>13</v>
      </c>
      <c r="E406" s="69" t="s">
        <v>14</v>
      </c>
      <c r="F406" s="69" t="s">
        <v>256</v>
      </c>
      <c r="G406" s="73">
        <v>390.15</v>
      </c>
      <c r="H406" s="73">
        <v>0</v>
      </c>
      <c r="I406" s="73">
        <v>0</v>
      </c>
      <c r="J406" s="73">
        <v>390.15</v>
      </c>
      <c r="K406" s="69" t="s">
        <v>13</v>
      </c>
      <c r="L406" s="74">
        <v>600</v>
      </c>
    </row>
    <row r="407" spans="1:12" ht="13.35" customHeight="1" x14ac:dyDescent="0.25">
      <c r="A407" s="69" t="s">
        <v>948</v>
      </c>
      <c r="B407" s="69" t="s">
        <v>257</v>
      </c>
      <c r="C407" s="69" t="s">
        <v>258</v>
      </c>
      <c r="D407" s="69" t="s">
        <v>13</v>
      </c>
      <c r="E407" s="69" t="s">
        <v>14</v>
      </c>
      <c r="F407" s="69" t="s">
        <v>257</v>
      </c>
      <c r="G407" s="73">
        <v>4360.8</v>
      </c>
      <c r="H407" s="73">
        <v>-834.8</v>
      </c>
      <c r="I407" s="73">
        <v>314873.32</v>
      </c>
      <c r="J407" s="73">
        <v>-309677.71999999997</v>
      </c>
      <c r="K407" s="69" t="s">
        <v>13</v>
      </c>
      <c r="L407" s="74">
        <v>600</v>
      </c>
    </row>
    <row r="408" spans="1:12" ht="13.35" customHeight="1" x14ac:dyDescent="0.25">
      <c r="A408" s="69" t="s">
        <v>948</v>
      </c>
      <c r="B408" s="69" t="s">
        <v>811</v>
      </c>
      <c r="C408" s="69" t="s">
        <v>905</v>
      </c>
      <c r="D408" s="69" t="s">
        <v>13</v>
      </c>
      <c r="E408" s="69" t="s">
        <v>14</v>
      </c>
      <c r="F408" s="69" t="s">
        <v>811</v>
      </c>
      <c r="G408" s="73">
        <v>7819.2</v>
      </c>
      <c r="H408" s="73">
        <v>26.8</v>
      </c>
      <c r="I408" s="73">
        <v>0</v>
      </c>
      <c r="J408" s="73">
        <v>7792.4</v>
      </c>
      <c r="K408" s="69" t="s">
        <v>13</v>
      </c>
      <c r="L408" s="74">
        <v>600</v>
      </c>
    </row>
    <row r="409" spans="1:12" ht="13.35" customHeight="1" x14ac:dyDescent="0.25">
      <c r="A409" s="69" t="s">
        <v>948</v>
      </c>
      <c r="B409" s="69" t="s">
        <v>813</v>
      </c>
      <c r="C409" s="69" t="s">
        <v>904</v>
      </c>
      <c r="D409" s="69" t="s">
        <v>13</v>
      </c>
      <c r="E409" s="69" t="s">
        <v>14</v>
      </c>
      <c r="F409" s="69" t="s">
        <v>813</v>
      </c>
      <c r="G409" s="73">
        <v>0</v>
      </c>
      <c r="H409" s="73">
        <v>595</v>
      </c>
      <c r="I409" s="73">
        <v>0</v>
      </c>
      <c r="J409" s="73">
        <v>-595</v>
      </c>
      <c r="K409" s="69" t="s">
        <v>13</v>
      </c>
      <c r="L409" s="74">
        <v>600</v>
      </c>
    </row>
    <row r="410" spans="1:12" ht="13.35" customHeight="1" x14ac:dyDescent="0.25">
      <c r="A410" s="69" t="s">
        <v>948</v>
      </c>
      <c r="B410" s="69" t="s">
        <v>938</v>
      </c>
      <c r="C410" s="69" t="s">
        <v>939</v>
      </c>
      <c r="D410" s="69" t="s">
        <v>13</v>
      </c>
      <c r="E410" s="69" t="s">
        <v>14</v>
      </c>
      <c r="F410" s="69" t="s">
        <v>938</v>
      </c>
      <c r="G410" s="73">
        <v>0</v>
      </c>
      <c r="H410" s="73">
        <v>6692.68</v>
      </c>
      <c r="I410" s="73">
        <v>104.28</v>
      </c>
      <c r="J410" s="73">
        <v>-6796.96</v>
      </c>
      <c r="K410" s="69" t="s">
        <v>13</v>
      </c>
      <c r="L410" s="74">
        <v>600</v>
      </c>
    </row>
    <row r="411" spans="1:12" ht="13.35" customHeight="1" x14ac:dyDescent="0.25">
      <c r="A411" s="69" t="s">
        <v>948</v>
      </c>
      <c r="B411" s="69" t="s">
        <v>264</v>
      </c>
      <c r="C411" s="69" t="s">
        <v>891</v>
      </c>
      <c r="D411" s="69" t="s">
        <v>13</v>
      </c>
      <c r="E411" s="69" t="s">
        <v>14</v>
      </c>
      <c r="F411" s="69" t="s">
        <v>264</v>
      </c>
      <c r="G411" s="73">
        <v>5545</v>
      </c>
      <c r="H411" s="73">
        <v>2459.1799999999998</v>
      </c>
      <c r="I411" s="73">
        <v>447.7</v>
      </c>
      <c r="J411" s="73">
        <v>2638.12</v>
      </c>
      <c r="K411" s="69" t="s">
        <v>13</v>
      </c>
      <c r="L411" s="74">
        <v>600</v>
      </c>
    </row>
    <row r="412" spans="1:12" ht="13.35" customHeight="1" x14ac:dyDescent="0.25">
      <c r="A412" s="69" t="s">
        <v>948</v>
      </c>
      <c r="B412" s="69" t="s">
        <v>906</v>
      </c>
      <c r="C412" s="69" t="s">
        <v>947</v>
      </c>
      <c r="D412" s="69" t="s">
        <v>13</v>
      </c>
      <c r="E412" s="69" t="s">
        <v>14</v>
      </c>
      <c r="F412" s="69" t="s">
        <v>906</v>
      </c>
      <c r="G412" s="73">
        <v>0</v>
      </c>
      <c r="H412" s="73">
        <v>9744</v>
      </c>
      <c r="I412" s="73">
        <v>0</v>
      </c>
      <c r="J412" s="73">
        <v>-9744</v>
      </c>
      <c r="K412" s="69" t="s">
        <v>13</v>
      </c>
      <c r="L412" s="74">
        <v>600</v>
      </c>
    </row>
    <row r="413" spans="1:12" ht="13.35" customHeight="1" x14ac:dyDescent="0.25">
      <c r="A413" s="69" t="s">
        <v>948</v>
      </c>
      <c r="B413" s="69" t="s">
        <v>1038</v>
      </c>
      <c r="C413" s="69" t="s">
        <v>1039</v>
      </c>
      <c r="D413" s="69" t="s">
        <v>13</v>
      </c>
      <c r="E413" s="69" t="s">
        <v>14</v>
      </c>
      <c r="F413" s="69" t="s">
        <v>1038</v>
      </c>
      <c r="G413" s="73">
        <v>0</v>
      </c>
      <c r="H413" s="73">
        <v>0</v>
      </c>
      <c r="I413" s="73">
        <v>53.32</v>
      </c>
      <c r="J413" s="73">
        <v>-53.32</v>
      </c>
      <c r="K413" s="69" t="s">
        <v>13</v>
      </c>
      <c r="L413" s="74">
        <v>600</v>
      </c>
    </row>
    <row r="414" spans="1:12" ht="13.35" customHeight="1" x14ac:dyDescent="0.25">
      <c r="A414" s="69" t="s">
        <v>948</v>
      </c>
      <c r="B414" s="69" t="s">
        <v>272</v>
      </c>
      <c r="C414" s="69" t="s">
        <v>273</v>
      </c>
      <c r="D414" s="69" t="s">
        <v>13</v>
      </c>
      <c r="E414" s="69" t="s">
        <v>14</v>
      </c>
      <c r="F414" s="69" t="s">
        <v>272</v>
      </c>
      <c r="G414" s="73">
        <v>780.3</v>
      </c>
      <c r="H414" s="73">
        <v>0</v>
      </c>
      <c r="I414" s="73">
        <v>0</v>
      </c>
      <c r="J414" s="73">
        <v>780.3</v>
      </c>
      <c r="K414" s="69" t="s">
        <v>13</v>
      </c>
      <c r="L414" s="74">
        <v>600</v>
      </c>
    </row>
    <row r="415" spans="1:12" ht="13.35" customHeight="1" x14ac:dyDescent="0.25">
      <c r="A415" s="69" t="s">
        <v>948</v>
      </c>
      <c r="B415" s="69" t="s">
        <v>276</v>
      </c>
      <c r="C415" s="69" t="s">
        <v>277</v>
      </c>
      <c r="D415" s="69" t="s">
        <v>13</v>
      </c>
      <c r="E415" s="69" t="s">
        <v>14</v>
      </c>
      <c r="F415" s="69" t="s">
        <v>276</v>
      </c>
      <c r="G415" s="73">
        <v>780.3</v>
      </c>
      <c r="H415" s="73">
        <v>0</v>
      </c>
      <c r="I415" s="73">
        <v>189</v>
      </c>
      <c r="J415" s="73">
        <v>591.29999999999995</v>
      </c>
      <c r="K415" s="69" t="s">
        <v>13</v>
      </c>
      <c r="L415" s="74">
        <v>600</v>
      </c>
    </row>
    <row r="416" spans="1:12" ht="13.35" customHeight="1" x14ac:dyDescent="0.25">
      <c r="A416" s="69" t="s">
        <v>948</v>
      </c>
      <c r="B416" s="69" t="s">
        <v>278</v>
      </c>
      <c r="C416" s="69" t="s">
        <v>279</v>
      </c>
      <c r="D416" s="69" t="s">
        <v>13</v>
      </c>
      <c r="E416" s="69" t="s">
        <v>14</v>
      </c>
      <c r="F416" s="69" t="s">
        <v>278</v>
      </c>
      <c r="G416" s="73">
        <v>780.3</v>
      </c>
      <c r="H416" s="73">
        <v>0</v>
      </c>
      <c r="I416" s="73">
        <v>0</v>
      </c>
      <c r="J416" s="73">
        <v>780.3</v>
      </c>
      <c r="K416" s="69" t="s">
        <v>13</v>
      </c>
      <c r="L416" s="74">
        <v>600</v>
      </c>
    </row>
    <row r="417" spans="1:12" ht="13.35" customHeight="1" x14ac:dyDescent="0.25">
      <c r="A417" s="69" t="s">
        <v>948</v>
      </c>
      <c r="B417" s="69" t="s">
        <v>280</v>
      </c>
      <c r="C417" s="69" t="s">
        <v>281</v>
      </c>
      <c r="D417" s="69" t="s">
        <v>13</v>
      </c>
      <c r="E417" s="69" t="s">
        <v>14</v>
      </c>
      <c r="F417" s="69" t="s">
        <v>280</v>
      </c>
      <c r="G417" s="73">
        <v>1560.6</v>
      </c>
      <c r="H417" s="73">
        <v>266.97000000000003</v>
      </c>
      <c r="I417" s="73">
        <v>0</v>
      </c>
      <c r="J417" s="73">
        <v>1293.6300000000001</v>
      </c>
      <c r="K417" s="69" t="s">
        <v>13</v>
      </c>
      <c r="L417" s="74">
        <v>600</v>
      </c>
    </row>
    <row r="418" spans="1:12" ht="13.35" customHeight="1" x14ac:dyDescent="0.25">
      <c r="A418" s="69" t="s">
        <v>948</v>
      </c>
      <c r="B418" s="69" t="s">
        <v>282</v>
      </c>
      <c r="C418" s="69" t="s">
        <v>283</v>
      </c>
      <c r="D418" s="69" t="s">
        <v>13</v>
      </c>
      <c r="E418" s="69" t="s">
        <v>14</v>
      </c>
      <c r="F418" s="69" t="s">
        <v>282</v>
      </c>
      <c r="G418" s="73">
        <v>780.3</v>
      </c>
      <c r="H418" s="73">
        <v>0</v>
      </c>
      <c r="I418" s="73">
        <v>0</v>
      </c>
      <c r="J418" s="73">
        <v>780.3</v>
      </c>
      <c r="K418" s="69" t="s">
        <v>13</v>
      </c>
      <c r="L418" s="74">
        <v>600</v>
      </c>
    </row>
    <row r="419" spans="1:12" ht="13.35" customHeight="1" x14ac:dyDescent="0.25">
      <c r="A419" s="69" t="s">
        <v>948</v>
      </c>
      <c r="B419" s="69" t="s">
        <v>284</v>
      </c>
      <c r="C419" s="69" t="s">
        <v>285</v>
      </c>
      <c r="D419" s="69" t="s">
        <v>13</v>
      </c>
      <c r="E419" s="69" t="s">
        <v>14</v>
      </c>
      <c r="F419" s="69" t="s">
        <v>284</v>
      </c>
      <c r="G419" s="73">
        <v>1560.6</v>
      </c>
      <c r="H419" s="73">
        <v>0</v>
      </c>
      <c r="I419" s="73">
        <v>0</v>
      </c>
      <c r="J419" s="73">
        <v>1560.6</v>
      </c>
      <c r="K419" s="69" t="s">
        <v>13</v>
      </c>
      <c r="L419" s="74">
        <v>600</v>
      </c>
    </row>
    <row r="420" spans="1:12" ht="13.35" customHeight="1" x14ac:dyDescent="0.25">
      <c r="A420" s="69" t="s">
        <v>948</v>
      </c>
      <c r="B420" s="69" t="s">
        <v>286</v>
      </c>
      <c r="C420" s="69" t="s">
        <v>287</v>
      </c>
      <c r="D420" s="69" t="s">
        <v>13</v>
      </c>
      <c r="E420" s="69" t="s">
        <v>14</v>
      </c>
      <c r="F420" s="69" t="s">
        <v>286</v>
      </c>
      <c r="G420" s="73">
        <v>19000</v>
      </c>
      <c r="H420" s="73">
        <v>17423.36</v>
      </c>
      <c r="I420" s="73">
        <v>0</v>
      </c>
      <c r="J420" s="73">
        <v>1576.64</v>
      </c>
      <c r="K420" s="69" t="s">
        <v>13</v>
      </c>
      <c r="L420" s="74">
        <v>600</v>
      </c>
    </row>
    <row r="421" spans="1:12" ht="13.35" customHeight="1" x14ac:dyDescent="0.25">
      <c r="A421" s="69" t="s">
        <v>948</v>
      </c>
      <c r="B421" s="69" t="s">
        <v>993</v>
      </c>
      <c r="C421" s="69" t="s">
        <v>994</v>
      </c>
      <c r="D421" s="69" t="s">
        <v>13</v>
      </c>
      <c r="E421" s="69" t="s">
        <v>14</v>
      </c>
      <c r="F421" s="69" t="s">
        <v>993</v>
      </c>
      <c r="G421" s="73">
        <v>0</v>
      </c>
      <c r="H421" s="73">
        <v>16859.64</v>
      </c>
      <c r="I421" s="73">
        <v>2695.5</v>
      </c>
      <c r="J421" s="73">
        <v>-19555.14</v>
      </c>
      <c r="K421" s="69" t="s">
        <v>13</v>
      </c>
      <c r="L421" s="74">
        <v>600</v>
      </c>
    </row>
    <row r="422" spans="1:12" ht="13.35" customHeight="1" x14ac:dyDescent="0.25">
      <c r="A422" s="69" t="s">
        <v>948</v>
      </c>
      <c r="B422" s="69" t="s">
        <v>304</v>
      </c>
      <c r="C422" s="69" t="s">
        <v>305</v>
      </c>
      <c r="D422" s="69" t="s">
        <v>13</v>
      </c>
      <c r="E422" s="69" t="s">
        <v>14</v>
      </c>
      <c r="F422" s="69" t="s">
        <v>304</v>
      </c>
      <c r="G422" s="73">
        <v>1040.4000000000001</v>
      </c>
      <c r="H422" s="73">
        <v>500</v>
      </c>
      <c r="I422" s="73">
        <v>0</v>
      </c>
      <c r="J422" s="73">
        <v>540.4</v>
      </c>
      <c r="K422" s="69" t="s">
        <v>13</v>
      </c>
      <c r="L422" s="74">
        <v>600</v>
      </c>
    </row>
    <row r="423" spans="1:12" ht="13.35" customHeight="1" x14ac:dyDescent="0.25">
      <c r="A423" s="69" t="s">
        <v>948</v>
      </c>
      <c r="B423" s="69" t="s">
        <v>311</v>
      </c>
      <c r="C423" s="69" t="s">
        <v>312</v>
      </c>
      <c r="D423" s="69" t="s">
        <v>13</v>
      </c>
      <c r="E423" s="69" t="s">
        <v>14</v>
      </c>
      <c r="F423" s="69" t="s">
        <v>311</v>
      </c>
      <c r="G423" s="73">
        <v>300</v>
      </c>
      <c r="H423" s="73">
        <v>0</v>
      </c>
      <c r="I423" s="73">
        <v>0</v>
      </c>
      <c r="J423" s="73">
        <v>300</v>
      </c>
      <c r="K423" s="69" t="s">
        <v>13</v>
      </c>
      <c r="L423" s="74">
        <v>600</v>
      </c>
    </row>
    <row r="424" spans="1:12" ht="13.35" customHeight="1" x14ac:dyDescent="0.25">
      <c r="A424" s="69" t="s">
        <v>948</v>
      </c>
      <c r="B424" s="69" t="s">
        <v>313</v>
      </c>
      <c r="C424" s="69" t="s">
        <v>314</v>
      </c>
      <c r="D424" s="69" t="s">
        <v>13</v>
      </c>
      <c r="E424" s="69" t="s">
        <v>14</v>
      </c>
      <c r="F424" s="69" t="s">
        <v>313</v>
      </c>
      <c r="G424" s="73">
        <v>200</v>
      </c>
      <c r="H424" s="73">
        <v>0</v>
      </c>
      <c r="I424" s="73">
        <v>0</v>
      </c>
      <c r="J424" s="73">
        <v>200</v>
      </c>
      <c r="K424" s="69" t="s">
        <v>13</v>
      </c>
      <c r="L424" s="74">
        <v>600</v>
      </c>
    </row>
    <row r="425" spans="1:12" ht="13.35" customHeight="1" x14ac:dyDescent="0.25">
      <c r="A425" s="69" t="s">
        <v>948</v>
      </c>
      <c r="B425" s="69" t="s">
        <v>321</v>
      </c>
      <c r="C425" s="69" t="s">
        <v>322</v>
      </c>
      <c r="D425" s="69" t="s">
        <v>13</v>
      </c>
      <c r="E425" s="69" t="s">
        <v>14</v>
      </c>
      <c r="F425" s="69" t="s">
        <v>321</v>
      </c>
      <c r="G425" s="73">
        <v>1750</v>
      </c>
      <c r="H425" s="73">
        <v>0</v>
      </c>
      <c r="I425" s="73">
        <v>0</v>
      </c>
      <c r="J425" s="73">
        <v>1750</v>
      </c>
      <c r="K425" s="69" t="s">
        <v>13</v>
      </c>
      <c r="L425" s="74">
        <v>600</v>
      </c>
    </row>
    <row r="426" spans="1:12" ht="13.35" customHeight="1" x14ac:dyDescent="0.25">
      <c r="A426" s="69" t="s">
        <v>948</v>
      </c>
      <c r="B426" s="69" t="s">
        <v>323</v>
      </c>
      <c r="C426" s="69" t="s">
        <v>324</v>
      </c>
      <c r="D426" s="69" t="s">
        <v>13</v>
      </c>
      <c r="E426" s="69" t="s">
        <v>14</v>
      </c>
      <c r="F426" s="69" t="s">
        <v>323</v>
      </c>
      <c r="G426" s="73">
        <v>500</v>
      </c>
      <c r="H426" s="73">
        <v>0</v>
      </c>
      <c r="I426" s="73">
        <v>0</v>
      </c>
      <c r="J426" s="73">
        <v>500</v>
      </c>
      <c r="K426" s="69" t="s">
        <v>13</v>
      </c>
      <c r="L426" s="74">
        <v>600</v>
      </c>
    </row>
    <row r="427" spans="1:12" ht="13.35" customHeight="1" x14ac:dyDescent="0.25">
      <c r="A427" s="69" t="s">
        <v>948</v>
      </c>
      <c r="B427" s="69" t="s">
        <v>325</v>
      </c>
      <c r="C427" s="69" t="s">
        <v>326</v>
      </c>
      <c r="D427" s="69" t="s">
        <v>13</v>
      </c>
      <c r="E427" s="69" t="s">
        <v>14</v>
      </c>
      <c r="F427" s="69" t="s">
        <v>325</v>
      </c>
      <c r="G427" s="73">
        <v>100</v>
      </c>
      <c r="H427" s="73">
        <v>100</v>
      </c>
      <c r="I427" s="73">
        <v>0</v>
      </c>
      <c r="J427" s="73">
        <v>0</v>
      </c>
      <c r="K427" s="69" t="s">
        <v>13</v>
      </c>
      <c r="L427" s="74">
        <v>600</v>
      </c>
    </row>
    <row r="428" spans="1:12" ht="13.35" customHeight="1" x14ac:dyDescent="0.25">
      <c r="A428" s="69" t="s">
        <v>948</v>
      </c>
      <c r="B428" s="69" t="s">
        <v>327</v>
      </c>
      <c r="C428" s="69" t="s">
        <v>328</v>
      </c>
      <c r="D428" s="69" t="s">
        <v>13</v>
      </c>
      <c r="E428" s="69" t="s">
        <v>14</v>
      </c>
      <c r="F428" s="69" t="s">
        <v>327</v>
      </c>
      <c r="G428" s="73">
        <v>500</v>
      </c>
      <c r="H428" s="73">
        <v>374.4</v>
      </c>
      <c r="I428" s="73">
        <v>0</v>
      </c>
      <c r="J428" s="73">
        <v>125.6</v>
      </c>
      <c r="K428" s="69" t="s">
        <v>13</v>
      </c>
      <c r="L428" s="74">
        <v>600</v>
      </c>
    </row>
    <row r="429" spans="1:12" ht="13.35" customHeight="1" x14ac:dyDescent="0.25">
      <c r="A429" s="69" t="s">
        <v>948</v>
      </c>
      <c r="B429" s="69" t="s">
        <v>334</v>
      </c>
      <c r="C429" s="69" t="s">
        <v>335</v>
      </c>
      <c r="D429" s="69" t="s">
        <v>13</v>
      </c>
      <c r="E429" s="69" t="s">
        <v>14</v>
      </c>
      <c r="F429" s="69" t="s">
        <v>334</v>
      </c>
      <c r="G429" s="73">
        <v>1560.6</v>
      </c>
      <c r="H429" s="73">
        <v>0</v>
      </c>
      <c r="I429" s="73">
        <v>0</v>
      </c>
      <c r="J429" s="73">
        <v>1560.6</v>
      </c>
      <c r="K429" s="69" t="s">
        <v>13</v>
      </c>
      <c r="L429" s="74">
        <v>600</v>
      </c>
    </row>
    <row r="430" spans="1:12" ht="13.35" customHeight="1" x14ac:dyDescent="0.25">
      <c r="A430" s="69" t="s">
        <v>948</v>
      </c>
      <c r="B430" s="69" t="s">
        <v>359</v>
      </c>
      <c r="C430" s="69" t="s">
        <v>898</v>
      </c>
      <c r="D430" s="69" t="s">
        <v>13</v>
      </c>
      <c r="E430" s="69" t="s">
        <v>14</v>
      </c>
      <c r="F430" s="69" t="s">
        <v>359</v>
      </c>
      <c r="G430" s="73">
        <v>36782.089999999997</v>
      </c>
      <c r="H430" s="73">
        <v>281</v>
      </c>
      <c r="I430" s="73">
        <v>0</v>
      </c>
      <c r="J430" s="73">
        <v>36501.089999999997</v>
      </c>
      <c r="K430" s="69" t="s">
        <v>13</v>
      </c>
      <c r="L430" s="74">
        <v>600</v>
      </c>
    </row>
    <row r="431" spans="1:12" ht="13.35" customHeight="1" x14ac:dyDescent="0.25">
      <c r="A431" s="69" t="s">
        <v>948</v>
      </c>
      <c r="B431" s="69" t="s">
        <v>361</v>
      </c>
      <c r="C431" s="69" t="s">
        <v>897</v>
      </c>
      <c r="D431" s="69" t="s">
        <v>13</v>
      </c>
      <c r="E431" s="69" t="s">
        <v>14</v>
      </c>
      <c r="F431" s="69" t="s">
        <v>361</v>
      </c>
      <c r="G431" s="73">
        <v>15000</v>
      </c>
      <c r="H431" s="73">
        <v>11780.4</v>
      </c>
      <c r="I431" s="73">
        <v>0</v>
      </c>
      <c r="J431" s="73">
        <v>3219.6</v>
      </c>
      <c r="K431" s="69" t="s">
        <v>13</v>
      </c>
      <c r="L431" s="74">
        <v>600</v>
      </c>
    </row>
    <row r="432" spans="1:12" ht="13.35" customHeight="1" x14ac:dyDescent="0.25">
      <c r="A432" s="69" t="s">
        <v>948</v>
      </c>
      <c r="B432" s="69" t="s">
        <v>927</v>
      </c>
      <c r="C432" s="69" t="s">
        <v>928</v>
      </c>
      <c r="D432" s="69" t="s">
        <v>13</v>
      </c>
      <c r="E432" s="69" t="s">
        <v>14</v>
      </c>
      <c r="F432" s="69" t="s">
        <v>927</v>
      </c>
      <c r="G432" s="73">
        <v>9584.5400000000009</v>
      </c>
      <c r="H432" s="73">
        <v>2768.03</v>
      </c>
      <c r="I432" s="73">
        <v>0</v>
      </c>
      <c r="J432" s="73">
        <v>6816.51</v>
      </c>
      <c r="K432" s="69" t="s">
        <v>13</v>
      </c>
      <c r="L432" s="74">
        <v>600</v>
      </c>
    </row>
    <row r="433" spans="1:12" ht="13.35" customHeight="1" x14ac:dyDescent="0.25">
      <c r="A433" s="69" t="s">
        <v>948</v>
      </c>
      <c r="B433" s="69" t="s">
        <v>929</v>
      </c>
      <c r="C433" s="69" t="s">
        <v>930</v>
      </c>
      <c r="D433" s="69" t="s">
        <v>13</v>
      </c>
      <c r="E433" s="69" t="s">
        <v>14</v>
      </c>
      <c r="F433" s="69" t="s">
        <v>929</v>
      </c>
      <c r="G433" s="73">
        <v>600</v>
      </c>
      <c r="H433" s="73">
        <v>907.01</v>
      </c>
      <c r="I433" s="73">
        <v>0</v>
      </c>
      <c r="J433" s="73">
        <v>-307.01</v>
      </c>
      <c r="K433" s="69" t="s">
        <v>13</v>
      </c>
      <c r="L433" s="74">
        <v>600</v>
      </c>
    </row>
    <row r="434" spans="1:12" ht="13.35" customHeight="1" x14ac:dyDescent="0.25">
      <c r="A434" s="69" t="s">
        <v>948</v>
      </c>
      <c r="B434" s="69" t="s">
        <v>378</v>
      </c>
      <c r="C434" s="69" t="s">
        <v>379</v>
      </c>
      <c r="D434" s="69" t="s">
        <v>13</v>
      </c>
      <c r="E434" s="69" t="s">
        <v>14</v>
      </c>
      <c r="F434" s="69" t="s">
        <v>378</v>
      </c>
      <c r="G434" s="73">
        <v>4161.6000000000004</v>
      </c>
      <c r="H434" s="73">
        <v>1078.77</v>
      </c>
      <c r="I434" s="73">
        <v>0</v>
      </c>
      <c r="J434" s="73">
        <v>3082.83</v>
      </c>
      <c r="K434" s="69" t="s">
        <v>13</v>
      </c>
      <c r="L434" s="74">
        <v>600</v>
      </c>
    </row>
    <row r="435" spans="1:12" ht="13.35" customHeight="1" x14ac:dyDescent="0.25">
      <c r="A435" s="69" t="s">
        <v>948</v>
      </c>
      <c r="B435" s="69" t="s">
        <v>390</v>
      </c>
      <c r="C435" s="69" t="s">
        <v>391</v>
      </c>
      <c r="D435" s="69" t="s">
        <v>13</v>
      </c>
      <c r="E435" s="69" t="s">
        <v>14</v>
      </c>
      <c r="F435" s="69" t="s">
        <v>390</v>
      </c>
      <c r="G435" s="73">
        <v>894.74</v>
      </c>
      <c r="H435" s="73">
        <v>0</v>
      </c>
      <c r="I435" s="73">
        <v>0</v>
      </c>
      <c r="J435" s="73">
        <v>894.74</v>
      </c>
      <c r="K435" s="69" t="s">
        <v>13</v>
      </c>
      <c r="L435" s="74">
        <v>600</v>
      </c>
    </row>
    <row r="436" spans="1:12" ht="13.35" customHeight="1" x14ac:dyDescent="0.25">
      <c r="A436" s="69" t="s">
        <v>948</v>
      </c>
      <c r="B436" s="69" t="s">
        <v>394</v>
      </c>
      <c r="C436" s="69" t="s">
        <v>395</v>
      </c>
      <c r="D436" s="69" t="s">
        <v>13</v>
      </c>
      <c r="E436" s="69" t="s">
        <v>14</v>
      </c>
      <c r="F436" s="69" t="s">
        <v>394</v>
      </c>
      <c r="G436" s="73">
        <v>2340.9</v>
      </c>
      <c r="H436" s="73">
        <v>0</v>
      </c>
      <c r="I436" s="73">
        <v>0</v>
      </c>
      <c r="J436" s="73">
        <v>2340.9</v>
      </c>
      <c r="K436" s="69" t="s">
        <v>13</v>
      </c>
      <c r="L436" s="74">
        <v>600</v>
      </c>
    </row>
    <row r="437" spans="1:12" ht="13.35" customHeight="1" x14ac:dyDescent="0.25">
      <c r="A437" s="69" t="s">
        <v>948</v>
      </c>
      <c r="B437" s="69" t="s">
        <v>412</v>
      </c>
      <c r="C437" s="69" t="s">
        <v>413</v>
      </c>
      <c r="D437" s="69" t="s">
        <v>13</v>
      </c>
      <c r="E437" s="69" t="s">
        <v>14</v>
      </c>
      <c r="F437" s="69" t="s">
        <v>412</v>
      </c>
      <c r="G437" s="73">
        <v>17021.759999999998</v>
      </c>
      <c r="H437" s="73">
        <v>962.57</v>
      </c>
      <c r="I437" s="73">
        <v>0</v>
      </c>
      <c r="J437" s="73">
        <v>16059.19</v>
      </c>
      <c r="K437" s="69" t="s">
        <v>13</v>
      </c>
      <c r="L437" s="74">
        <v>600</v>
      </c>
    </row>
    <row r="438" spans="1:12" ht="13.35" customHeight="1" x14ac:dyDescent="0.25">
      <c r="A438" s="69" t="s">
        <v>948</v>
      </c>
      <c r="B438" s="69" t="s">
        <v>1007</v>
      </c>
      <c r="C438" s="69" t="s">
        <v>1008</v>
      </c>
      <c r="D438" s="69" t="s">
        <v>13</v>
      </c>
      <c r="E438" s="69" t="s">
        <v>14</v>
      </c>
      <c r="F438" s="69" t="s">
        <v>1007</v>
      </c>
      <c r="G438" s="73">
        <v>0</v>
      </c>
      <c r="H438" s="73">
        <v>737.47</v>
      </c>
      <c r="I438" s="73">
        <v>0</v>
      </c>
      <c r="J438" s="73">
        <v>-737.47</v>
      </c>
      <c r="K438" s="69" t="s">
        <v>13</v>
      </c>
      <c r="L438" s="74">
        <v>600</v>
      </c>
    </row>
    <row r="439" spans="1:12" ht="13.35" customHeight="1" x14ac:dyDescent="0.25">
      <c r="A439" s="69" t="s">
        <v>948</v>
      </c>
      <c r="B439" s="69" t="s">
        <v>419</v>
      </c>
      <c r="C439" s="69" t="s">
        <v>420</v>
      </c>
      <c r="D439" s="69" t="s">
        <v>13</v>
      </c>
      <c r="E439" s="69" t="s">
        <v>14</v>
      </c>
      <c r="F439" s="69" t="s">
        <v>419</v>
      </c>
      <c r="G439" s="73">
        <v>550</v>
      </c>
      <c r="H439" s="73">
        <v>169.89</v>
      </c>
      <c r="I439" s="73">
        <v>0</v>
      </c>
      <c r="J439" s="73">
        <v>380.11</v>
      </c>
      <c r="K439" s="69" t="s">
        <v>13</v>
      </c>
      <c r="L439" s="74">
        <v>600</v>
      </c>
    </row>
    <row r="440" spans="1:12" ht="13.35" customHeight="1" x14ac:dyDescent="0.25">
      <c r="A440" s="69" t="s">
        <v>948</v>
      </c>
      <c r="B440" s="69" t="s">
        <v>421</v>
      </c>
      <c r="C440" s="69" t="s">
        <v>422</v>
      </c>
      <c r="D440" s="69" t="s">
        <v>13</v>
      </c>
      <c r="E440" s="69" t="s">
        <v>14</v>
      </c>
      <c r="F440" s="69" t="s">
        <v>421</v>
      </c>
      <c r="G440" s="73">
        <v>400</v>
      </c>
      <c r="H440" s="73">
        <v>88.02</v>
      </c>
      <c r="I440" s="73">
        <v>0</v>
      </c>
      <c r="J440" s="73">
        <v>311.98</v>
      </c>
      <c r="K440" s="69" t="s">
        <v>13</v>
      </c>
      <c r="L440" s="74">
        <v>600</v>
      </c>
    </row>
    <row r="441" spans="1:12" ht="13.35" customHeight="1" x14ac:dyDescent="0.25">
      <c r="A441" s="69" t="s">
        <v>948</v>
      </c>
      <c r="B441" s="69" t="s">
        <v>423</v>
      </c>
      <c r="C441" s="69" t="s">
        <v>424</v>
      </c>
      <c r="D441" s="69" t="s">
        <v>13</v>
      </c>
      <c r="E441" s="69" t="s">
        <v>14</v>
      </c>
      <c r="F441" s="69" t="s">
        <v>423</v>
      </c>
      <c r="G441" s="73">
        <v>500</v>
      </c>
      <c r="H441" s="73">
        <v>109.97</v>
      </c>
      <c r="I441" s="73">
        <v>0</v>
      </c>
      <c r="J441" s="73">
        <v>390.03</v>
      </c>
      <c r="K441" s="69" t="s">
        <v>13</v>
      </c>
      <c r="L441" s="74">
        <v>600</v>
      </c>
    </row>
    <row r="442" spans="1:12" ht="13.35" customHeight="1" x14ac:dyDescent="0.25">
      <c r="A442" s="69" t="s">
        <v>948</v>
      </c>
      <c r="B442" s="69" t="s">
        <v>425</v>
      </c>
      <c r="C442" s="69" t="s">
        <v>426</v>
      </c>
      <c r="D442" s="69" t="s">
        <v>13</v>
      </c>
      <c r="E442" s="69" t="s">
        <v>14</v>
      </c>
      <c r="F442" s="69" t="s">
        <v>425</v>
      </c>
      <c r="G442" s="73">
        <v>211</v>
      </c>
      <c r="H442" s="73">
        <v>0</v>
      </c>
      <c r="I442" s="73">
        <v>0</v>
      </c>
      <c r="J442" s="73">
        <v>211</v>
      </c>
      <c r="K442" s="69" t="s">
        <v>13</v>
      </c>
      <c r="L442" s="74">
        <v>600</v>
      </c>
    </row>
    <row r="443" spans="1:12" ht="13.35" customHeight="1" x14ac:dyDescent="0.25">
      <c r="A443" s="69" t="s">
        <v>948</v>
      </c>
      <c r="B443" s="69" t="s">
        <v>427</v>
      </c>
      <c r="C443" s="69" t="s">
        <v>1011</v>
      </c>
      <c r="D443" s="69" t="s">
        <v>13</v>
      </c>
      <c r="E443" s="69" t="s">
        <v>14</v>
      </c>
      <c r="F443" s="69" t="s">
        <v>427</v>
      </c>
      <c r="G443" s="73">
        <v>260.10000000000002</v>
      </c>
      <c r="H443" s="73">
        <v>0</v>
      </c>
      <c r="I443" s="73">
        <v>0</v>
      </c>
      <c r="J443" s="73">
        <v>260.10000000000002</v>
      </c>
      <c r="K443" s="69" t="s">
        <v>13</v>
      </c>
      <c r="L443" s="74">
        <v>600</v>
      </c>
    </row>
    <row r="444" spans="1:12" ht="13.35" customHeight="1" x14ac:dyDescent="0.25">
      <c r="A444" s="69" t="s">
        <v>948</v>
      </c>
      <c r="B444" s="69" t="s">
        <v>429</v>
      </c>
      <c r="C444" s="69" t="s">
        <v>430</v>
      </c>
      <c r="D444" s="69" t="s">
        <v>13</v>
      </c>
      <c r="E444" s="69" t="s">
        <v>14</v>
      </c>
      <c r="F444" s="69" t="s">
        <v>429</v>
      </c>
      <c r="G444" s="73">
        <v>1040.4000000000001</v>
      </c>
      <c r="H444" s="73">
        <v>259</v>
      </c>
      <c r="I444" s="73">
        <v>0</v>
      </c>
      <c r="J444" s="73">
        <v>781.4</v>
      </c>
      <c r="K444" s="69" t="s">
        <v>13</v>
      </c>
      <c r="L444" s="74">
        <v>600</v>
      </c>
    </row>
    <row r="445" spans="1:12" ht="13.35" customHeight="1" x14ac:dyDescent="0.25">
      <c r="A445" s="69" t="s">
        <v>948</v>
      </c>
      <c r="B445" s="69" t="s">
        <v>431</v>
      </c>
      <c r="C445" s="69" t="s">
        <v>432</v>
      </c>
      <c r="D445" s="69" t="s">
        <v>13</v>
      </c>
      <c r="E445" s="69" t="s">
        <v>14</v>
      </c>
      <c r="F445" s="69" t="s">
        <v>431</v>
      </c>
      <c r="G445" s="73">
        <v>2500</v>
      </c>
      <c r="H445" s="73">
        <v>649.38</v>
      </c>
      <c r="I445" s="73">
        <v>0</v>
      </c>
      <c r="J445" s="73">
        <v>1850.62</v>
      </c>
      <c r="K445" s="69" t="s">
        <v>13</v>
      </c>
      <c r="L445" s="74">
        <v>600</v>
      </c>
    </row>
    <row r="446" spans="1:12" ht="13.35" customHeight="1" x14ac:dyDescent="0.25">
      <c r="A446" s="69" t="s">
        <v>948</v>
      </c>
      <c r="B446" s="69" t="s">
        <v>433</v>
      </c>
      <c r="C446" s="69" t="s">
        <v>434</v>
      </c>
      <c r="D446" s="69" t="s">
        <v>13</v>
      </c>
      <c r="E446" s="69" t="s">
        <v>14</v>
      </c>
      <c r="F446" s="69" t="s">
        <v>433</v>
      </c>
      <c r="G446" s="73">
        <v>1750</v>
      </c>
      <c r="H446" s="73">
        <v>0</v>
      </c>
      <c r="I446" s="73">
        <v>0</v>
      </c>
      <c r="J446" s="73">
        <v>1750</v>
      </c>
      <c r="K446" s="69" t="s">
        <v>13</v>
      </c>
      <c r="L446" s="74">
        <v>600</v>
      </c>
    </row>
    <row r="447" spans="1:12" ht="13.35" customHeight="1" x14ac:dyDescent="0.25">
      <c r="A447" s="69" t="s">
        <v>948</v>
      </c>
      <c r="B447" s="69" t="s">
        <v>435</v>
      </c>
      <c r="C447" s="69" t="s">
        <v>121</v>
      </c>
      <c r="D447" s="69" t="s">
        <v>13</v>
      </c>
      <c r="E447" s="69" t="s">
        <v>14</v>
      </c>
      <c r="F447" s="69" t="s">
        <v>435</v>
      </c>
      <c r="G447" s="73">
        <v>3800</v>
      </c>
      <c r="H447" s="73">
        <v>353.39</v>
      </c>
      <c r="I447" s="73">
        <v>160</v>
      </c>
      <c r="J447" s="73">
        <v>3286.61</v>
      </c>
      <c r="K447" s="69" t="s">
        <v>13</v>
      </c>
      <c r="L447" s="74">
        <v>600</v>
      </c>
    </row>
    <row r="448" spans="1:12" ht="13.35" customHeight="1" x14ac:dyDescent="0.25">
      <c r="A448" s="69" t="s">
        <v>948</v>
      </c>
      <c r="B448" s="69" t="s">
        <v>436</v>
      </c>
      <c r="C448" s="69" t="s">
        <v>437</v>
      </c>
      <c r="D448" s="69" t="s">
        <v>13</v>
      </c>
      <c r="E448" s="69" t="s">
        <v>14</v>
      </c>
      <c r="F448" s="69" t="s">
        <v>436</v>
      </c>
      <c r="G448" s="73">
        <v>2000</v>
      </c>
      <c r="H448" s="73">
        <v>0</v>
      </c>
      <c r="I448" s="73">
        <v>0</v>
      </c>
      <c r="J448" s="73">
        <v>2000</v>
      </c>
      <c r="K448" s="69" t="s">
        <v>13</v>
      </c>
      <c r="L448" s="74">
        <v>600</v>
      </c>
    </row>
    <row r="449" spans="1:12" ht="13.35" customHeight="1" x14ac:dyDescent="0.25">
      <c r="A449" s="69" t="s">
        <v>948</v>
      </c>
      <c r="B449" s="69" t="s">
        <v>438</v>
      </c>
      <c r="C449" s="69" t="s">
        <v>439</v>
      </c>
      <c r="D449" s="69" t="s">
        <v>13</v>
      </c>
      <c r="E449" s="69" t="s">
        <v>14</v>
      </c>
      <c r="F449" s="69" t="s">
        <v>438</v>
      </c>
      <c r="G449" s="73">
        <v>13000</v>
      </c>
      <c r="H449" s="73">
        <v>3529.95</v>
      </c>
      <c r="I449" s="73">
        <v>453.64</v>
      </c>
      <c r="J449" s="73">
        <v>9016.41</v>
      </c>
      <c r="K449" s="69" t="s">
        <v>13</v>
      </c>
      <c r="L449" s="74">
        <v>600</v>
      </c>
    </row>
    <row r="450" spans="1:12" ht="13.35" customHeight="1" x14ac:dyDescent="0.25">
      <c r="A450" s="69" t="s">
        <v>948</v>
      </c>
      <c r="B450" s="69" t="s">
        <v>440</v>
      </c>
      <c r="C450" s="69" t="s">
        <v>441</v>
      </c>
      <c r="D450" s="69" t="s">
        <v>13</v>
      </c>
      <c r="E450" s="69" t="s">
        <v>14</v>
      </c>
      <c r="F450" s="69" t="s">
        <v>440</v>
      </c>
      <c r="G450" s="73">
        <v>7600</v>
      </c>
      <c r="H450" s="73">
        <v>0</v>
      </c>
      <c r="I450" s="73">
        <v>0</v>
      </c>
      <c r="J450" s="73">
        <v>7600</v>
      </c>
      <c r="K450" s="69" t="s">
        <v>13</v>
      </c>
      <c r="L450" s="74">
        <v>600</v>
      </c>
    </row>
    <row r="451" spans="1:12" ht="13.35" customHeight="1" x14ac:dyDescent="0.25">
      <c r="A451" s="69" t="s">
        <v>948</v>
      </c>
      <c r="B451" s="69" t="s">
        <v>442</v>
      </c>
      <c r="C451" s="69" t="s">
        <v>443</v>
      </c>
      <c r="D451" s="69" t="s">
        <v>13</v>
      </c>
      <c r="E451" s="69" t="s">
        <v>14</v>
      </c>
      <c r="F451" s="69" t="s">
        <v>442</v>
      </c>
      <c r="G451" s="73">
        <v>5000</v>
      </c>
      <c r="H451" s="73">
        <v>0</v>
      </c>
      <c r="I451" s="73">
        <v>0</v>
      </c>
      <c r="J451" s="73">
        <v>5000</v>
      </c>
      <c r="K451" s="69" t="s">
        <v>13</v>
      </c>
      <c r="L451" s="74">
        <v>600</v>
      </c>
    </row>
    <row r="452" spans="1:12" ht="13.35" customHeight="1" x14ac:dyDescent="0.25">
      <c r="A452" s="69" t="s">
        <v>948</v>
      </c>
      <c r="B452" s="69" t="s">
        <v>444</v>
      </c>
      <c r="C452" s="69" t="s">
        <v>445</v>
      </c>
      <c r="D452" s="69" t="s">
        <v>13</v>
      </c>
      <c r="E452" s="69" t="s">
        <v>14</v>
      </c>
      <c r="F452" s="69" t="s">
        <v>444</v>
      </c>
      <c r="G452" s="73">
        <v>1500</v>
      </c>
      <c r="H452" s="73">
        <v>-22.2</v>
      </c>
      <c r="I452" s="73">
        <v>0</v>
      </c>
      <c r="J452" s="73">
        <v>1522.2</v>
      </c>
      <c r="K452" s="69" t="s">
        <v>13</v>
      </c>
      <c r="L452" s="74">
        <v>600</v>
      </c>
    </row>
    <row r="453" spans="1:12" ht="13.35" customHeight="1" x14ac:dyDescent="0.25">
      <c r="A453" s="69" t="s">
        <v>948</v>
      </c>
      <c r="B453" s="69" t="s">
        <v>446</v>
      </c>
      <c r="C453" s="69" t="s">
        <v>447</v>
      </c>
      <c r="D453" s="69" t="s">
        <v>13</v>
      </c>
      <c r="E453" s="69" t="s">
        <v>14</v>
      </c>
      <c r="F453" s="69" t="s">
        <v>446</v>
      </c>
      <c r="G453" s="73">
        <v>2500</v>
      </c>
      <c r="H453" s="73">
        <v>2272.64</v>
      </c>
      <c r="I453" s="73">
        <v>35.89</v>
      </c>
      <c r="J453" s="73">
        <v>191.47</v>
      </c>
      <c r="K453" s="69" t="s">
        <v>13</v>
      </c>
      <c r="L453" s="74">
        <v>600</v>
      </c>
    </row>
    <row r="454" spans="1:12" ht="13.35" customHeight="1" x14ac:dyDescent="0.25">
      <c r="A454" s="69" t="s">
        <v>948</v>
      </c>
      <c r="B454" s="69" t="s">
        <v>449</v>
      </c>
      <c r="C454" s="69" t="s">
        <v>450</v>
      </c>
      <c r="D454" s="69" t="s">
        <v>13</v>
      </c>
      <c r="E454" s="69" t="s">
        <v>14</v>
      </c>
      <c r="F454" s="69" t="s">
        <v>449</v>
      </c>
      <c r="G454" s="73">
        <v>2000</v>
      </c>
      <c r="H454" s="73">
        <v>256.76</v>
      </c>
      <c r="I454" s="73">
        <v>50.76</v>
      </c>
      <c r="J454" s="73">
        <v>1692.48</v>
      </c>
      <c r="K454" s="69" t="s">
        <v>13</v>
      </c>
      <c r="L454" s="74">
        <v>600</v>
      </c>
    </row>
    <row r="455" spans="1:12" ht="13.35" customHeight="1" x14ac:dyDescent="0.25">
      <c r="A455" s="69" t="s">
        <v>948</v>
      </c>
      <c r="B455" s="69" t="s">
        <v>453</v>
      </c>
      <c r="C455" s="69" t="s">
        <v>454</v>
      </c>
      <c r="D455" s="69" t="s">
        <v>13</v>
      </c>
      <c r="E455" s="69" t="s">
        <v>14</v>
      </c>
      <c r="F455" s="69" t="s">
        <v>453</v>
      </c>
      <c r="G455" s="73">
        <v>1560.6</v>
      </c>
      <c r="H455" s="73">
        <v>0</v>
      </c>
      <c r="I455" s="73">
        <v>58.8</v>
      </c>
      <c r="J455" s="73">
        <v>1501.8</v>
      </c>
      <c r="K455" s="69" t="s">
        <v>13</v>
      </c>
      <c r="L455" s="74">
        <v>600</v>
      </c>
    </row>
    <row r="456" spans="1:12" ht="13.35" customHeight="1" x14ac:dyDescent="0.25">
      <c r="A456" s="69" t="s">
        <v>948</v>
      </c>
      <c r="B456" s="69" t="s">
        <v>455</v>
      </c>
      <c r="C456" s="69" t="s">
        <v>456</v>
      </c>
      <c r="D456" s="69" t="s">
        <v>13</v>
      </c>
      <c r="E456" s="69" t="s">
        <v>14</v>
      </c>
      <c r="F456" s="69" t="s">
        <v>455</v>
      </c>
      <c r="G456" s="73">
        <v>24000</v>
      </c>
      <c r="H456" s="73">
        <v>9482.52</v>
      </c>
      <c r="I456" s="73">
        <v>1809.23</v>
      </c>
      <c r="J456" s="73">
        <v>12708.25</v>
      </c>
      <c r="K456" s="69" t="s">
        <v>13</v>
      </c>
      <c r="L456" s="74">
        <v>600</v>
      </c>
    </row>
    <row r="457" spans="1:12" ht="13.35" customHeight="1" x14ac:dyDescent="0.25">
      <c r="A457" s="69" t="s">
        <v>948</v>
      </c>
      <c r="B457" s="69" t="s">
        <v>464</v>
      </c>
      <c r="C457" s="69" t="s">
        <v>465</v>
      </c>
      <c r="D457" s="69" t="s">
        <v>13</v>
      </c>
      <c r="E457" s="69" t="s">
        <v>14</v>
      </c>
      <c r="F457" s="69" t="s">
        <v>464</v>
      </c>
      <c r="G457" s="73">
        <v>14800</v>
      </c>
      <c r="H457" s="73">
        <v>40662.43</v>
      </c>
      <c r="I457" s="73">
        <v>1851.78</v>
      </c>
      <c r="J457" s="73">
        <v>-27714.21</v>
      </c>
      <c r="K457" s="69" t="s">
        <v>13</v>
      </c>
      <c r="L457" s="74">
        <v>600</v>
      </c>
    </row>
    <row r="458" spans="1:12" ht="13.35" customHeight="1" x14ac:dyDescent="0.25">
      <c r="A458" s="69" t="s">
        <v>948</v>
      </c>
      <c r="B458" s="69" t="s">
        <v>467</v>
      </c>
      <c r="C458" s="69" t="s">
        <v>466</v>
      </c>
      <c r="D458" s="69" t="s">
        <v>13</v>
      </c>
      <c r="E458" s="69" t="s">
        <v>14</v>
      </c>
      <c r="F458" s="69" t="s">
        <v>467</v>
      </c>
      <c r="G458" s="73">
        <v>14044.88</v>
      </c>
      <c r="H458" s="73">
        <v>7862.66</v>
      </c>
      <c r="I458" s="73">
        <v>4523.25</v>
      </c>
      <c r="J458" s="73">
        <v>1658.97</v>
      </c>
      <c r="K458" s="69" t="s">
        <v>13</v>
      </c>
      <c r="L458" s="74">
        <v>600</v>
      </c>
    </row>
    <row r="459" spans="1:12" ht="13.35" customHeight="1" x14ac:dyDescent="0.25">
      <c r="A459" s="69" t="s">
        <v>948</v>
      </c>
      <c r="B459" s="69" t="s">
        <v>470</v>
      </c>
      <c r="C459" s="69" t="s">
        <v>471</v>
      </c>
      <c r="D459" s="69" t="s">
        <v>13</v>
      </c>
      <c r="E459" s="69" t="s">
        <v>14</v>
      </c>
      <c r="F459" s="69" t="s">
        <v>470</v>
      </c>
      <c r="G459" s="73">
        <v>0</v>
      </c>
      <c r="H459" s="73">
        <v>127.76</v>
      </c>
      <c r="I459" s="73">
        <v>0</v>
      </c>
      <c r="J459" s="73">
        <v>-127.76</v>
      </c>
      <c r="K459" s="69" t="s">
        <v>13</v>
      </c>
      <c r="L459" s="74">
        <v>600</v>
      </c>
    </row>
    <row r="460" spans="1:12" ht="13.35" customHeight="1" x14ac:dyDescent="0.25">
      <c r="A460" s="69" t="s">
        <v>948</v>
      </c>
      <c r="B460" s="69" t="s">
        <v>472</v>
      </c>
      <c r="C460" s="69" t="s">
        <v>473</v>
      </c>
      <c r="D460" s="69" t="s">
        <v>13</v>
      </c>
      <c r="E460" s="69" t="s">
        <v>14</v>
      </c>
      <c r="F460" s="69" t="s">
        <v>472</v>
      </c>
      <c r="G460" s="73">
        <v>0</v>
      </c>
      <c r="H460" s="73">
        <v>39.25</v>
      </c>
      <c r="I460" s="73">
        <v>12</v>
      </c>
      <c r="J460" s="73">
        <v>-51.25</v>
      </c>
      <c r="K460" s="69" t="s">
        <v>13</v>
      </c>
      <c r="L460" s="74">
        <v>600</v>
      </c>
    </row>
    <row r="461" spans="1:12" ht="13.35" customHeight="1" x14ac:dyDescent="0.25">
      <c r="A461" s="69" t="s">
        <v>948</v>
      </c>
      <c r="B461" s="69" t="s">
        <v>483</v>
      </c>
      <c r="C461" s="69" t="s">
        <v>484</v>
      </c>
      <c r="D461" s="69" t="s">
        <v>13</v>
      </c>
      <c r="E461" s="69" t="s">
        <v>14</v>
      </c>
      <c r="F461" s="69" t="s">
        <v>483</v>
      </c>
      <c r="G461" s="73">
        <v>79600</v>
      </c>
      <c r="H461" s="73">
        <v>51740.59</v>
      </c>
      <c r="I461" s="73">
        <v>7336.5</v>
      </c>
      <c r="J461" s="73">
        <v>20522.91</v>
      </c>
      <c r="K461" s="69" t="s">
        <v>13</v>
      </c>
      <c r="L461" s="74">
        <v>600</v>
      </c>
    </row>
    <row r="462" spans="1:12" ht="13.35" customHeight="1" x14ac:dyDescent="0.25">
      <c r="A462" s="69" t="s">
        <v>948</v>
      </c>
      <c r="B462" s="69" t="s">
        <v>503</v>
      </c>
      <c r="C462" s="69" t="s">
        <v>504</v>
      </c>
      <c r="D462" s="69" t="s">
        <v>13</v>
      </c>
      <c r="E462" s="69" t="s">
        <v>14</v>
      </c>
      <c r="F462" s="69" t="s">
        <v>503</v>
      </c>
      <c r="G462" s="73">
        <v>15300</v>
      </c>
      <c r="H462" s="73">
        <v>13821.46</v>
      </c>
      <c r="I462" s="73">
        <v>0</v>
      </c>
      <c r="J462" s="73">
        <v>1478.54</v>
      </c>
      <c r="K462" s="69" t="s">
        <v>13</v>
      </c>
      <c r="L462" s="74">
        <v>600</v>
      </c>
    </row>
    <row r="463" spans="1:12" ht="13.35" customHeight="1" x14ac:dyDescent="0.25">
      <c r="A463" s="69" t="s">
        <v>948</v>
      </c>
      <c r="B463" s="69" t="s">
        <v>507</v>
      </c>
      <c r="C463" s="69" t="s">
        <v>484</v>
      </c>
      <c r="D463" s="69" t="s">
        <v>13</v>
      </c>
      <c r="E463" s="69" t="s">
        <v>14</v>
      </c>
      <c r="F463" s="69" t="s">
        <v>507</v>
      </c>
      <c r="G463" s="73">
        <v>8100</v>
      </c>
      <c r="H463" s="73">
        <v>7351.45</v>
      </c>
      <c r="I463" s="73">
        <v>3341.07</v>
      </c>
      <c r="J463" s="73">
        <v>-2592.52</v>
      </c>
      <c r="K463" s="69" t="s">
        <v>13</v>
      </c>
      <c r="L463" s="74">
        <v>600</v>
      </c>
    </row>
    <row r="464" spans="1:12" ht="13.35" customHeight="1" x14ac:dyDescent="0.25">
      <c r="A464" s="69" t="s">
        <v>948</v>
      </c>
      <c r="B464" s="69" t="s">
        <v>508</v>
      </c>
      <c r="C464" s="69" t="s">
        <v>509</v>
      </c>
      <c r="D464" s="69" t="s">
        <v>13</v>
      </c>
      <c r="E464" s="69" t="s">
        <v>14</v>
      </c>
      <c r="F464" s="69" t="s">
        <v>508</v>
      </c>
      <c r="G464" s="73">
        <v>664</v>
      </c>
      <c r="H464" s="73">
        <v>433.13</v>
      </c>
      <c r="I464" s="73">
        <v>0</v>
      </c>
      <c r="J464" s="73">
        <v>230.87</v>
      </c>
      <c r="K464" s="69" t="s">
        <v>13</v>
      </c>
      <c r="L464" s="74">
        <v>600</v>
      </c>
    </row>
    <row r="465" spans="1:12" ht="13.35" customHeight="1" x14ac:dyDescent="0.25">
      <c r="A465" s="69" t="s">
        <v>948</v>
      </c>
      <c r="B465" s="69" t="s">
        <v>514</v>
      </c>
      <c r="C465" s="69" t="s">
        <v>515</v>
      </c>
      <c r="D465" s="69" t="s">
        <v>13</v>
      </c>
      <c r="E465" s="69" t="s">
        <v>14</v>
      </c>
      <c r="F465" s="69" t="s">
        <v>514</v>
      </c>
      <c r="G465" s="73">
        <v>10700</v>
      </c>
      <c r="H465" s="73">
        <v>14070.64</v>
      </c>
      <c r="I465" s="73">
        <v>0</v>
      </c>
      <c r="J465" s="73">
        <v>-3370.64</v>
      </c>
      <c r="K465" s="69" t="s">
        <v>13</v>
      </c>
      <c r="L465" s="74">
        <v>600</v>
      </c>
    </row>
    <row r="466" spans="1:12" ht="13.35" customHeight="1" x14ac:dyDescent="0.25">
      <c r="A466" s="69" t="s">
        <v>948</v>
      </c>
      <c r="B466" s="69" t="s">
        <v>516</v>
      </c>
      <c r="C466" s="69" t="s">
        <v>517</v>
      </c>
      <c r="D466" s="69" t="s">
        <v>13</v>
      </c>
      <c r="E466" s="69" t="s">
        <v>14</v>
      </c>
      <c r="F466" s="69" t="s">
        <v>516</v>
      </c>
      <c r="G466" s="73">
        <v>4100</v>
      </c>
      <c r="H466" s="73">
        <v>70.069999999999993</v>
      </c>
      <c r="I466" s="73">
        <v>0</v>
      </c>
      <c r="J466" s="73">
        <v>4029.93</v>
      </c>
      <c r="K466" s="69" t="s">
        <v>13</v>
      </c>
      <c r="L466" s="74">
        <v>600</v>
      </c>
    </row>
    <row r="467" spans="1:12" ht="13.35" customHeight="1" x14ac:dyDescent="0.25">
      <c r="A467" s="69" t="s">
        <v>948</v>
      </c>
      <c r="B467" s="69" t="s">
        <v>518</v>
      </c>
      <c r="C467" s="69" t="s">
        <v>519</v>
      </c>
      <c r="D467" s="69" t="s">
        <v>13</v>
      </c>
      <c r="E467" s="69" t="s">
        <v>14</v>
      </c>
      <c r="F467" s="69" t="s">
        <v>518</v>
      </c>
      <c r="G467" s="73">
        <v>700</v>
      </c>
      <c r="H467" s="73">
        <v>61.96</v>
      </c>
      <c r="I467" s="73">
        <v>0</v>
      </c>
      <c r="J467" s="73">
        <v>638.04</v>
      </c>
      <c r="K467" s="69" t="s">
        <v>13</v>
      </c>
      <c r="L467" s="74">
        <v>600</v>
      </c>
    </row>
    <row r="468" spans="1:12" ht="13.35" customHeight="1" x14ac:dyDescent="0.25">
      <c r="A468" s="69" t="s">
        <v>948</v>
      </c>
      <c r="B468" s="69" t="s">
        <v>525</v>
      </c>
      <c r="C468" s="69" t="s">
        <v>526</v>
      </c>
      <c r="D468" s="69" t="s">
        <v>13</v>
      </c>
      <c r="E468" s="69" t="s">
        <v>14</v>
      </c>
      <c r="F468" s="69" t="s">
        <v>525</v>
      </c>
      <c r="G468" s="73">
        <v>4600</v>
      </c>
      <c r="H468" s="73">
        <v>14177.94</v>
      </c>
      <c r="I468" s="73">
        <v>0</v>
      </c>
      <c r="J468" s="73">
        <v>-9577.94</v>
      </c>
      <c r="K468" s="69" t="s">
        <v>13</v>
      </c>
      <c r="L468" s="74">
        <v>600</v>
      </c>
    </row>
    <row r="469" spans="1:12" ht="13.35" customHeight="1" x14ac:dyDescent="0.25">
      <c r="A469" s="69" t="s">
        <v>948</v>
      </c>
      <c r="B469" s="69" t="s">
        <v>529</v>
      </c>
      <c r="C469" s="69" t="s">
        <v>530</v>
      </c>
      <c r="D469" s="69" t="s">
        <v>13</v>
      </c>
      <c r="E469" s="69" t="s">
        <v>14</v>
      </c>
      <c r="F469" s="69" t="s">
        <v>529</v>
      </c>
      <c r="G469" s="73">
        <v>18000</v>
      </c>
      <c r="H469" s="73">
        <v>9925.3700000000008</v>
      </c>
      <c r="I469" s="73">
        <v>0</v>
      </c>
      <c r="J469" s="73">
        <v>8074.63</v>
      </c>
      <c r="K469" s="69" t="s">
        <v>13</v>
      </c>
      <c r="L469" s="74">
        <v>600</v>
      </c>
    </row>
    <row r="470" spans="1:12" ht="13.35" customHeight="1" x14ac:dyDescent="0.25">
      <c r="A470" s="69" t="s">
        <v>948</v>
      </c>
      <c r="B470" s="69" t="s">
        <v>531</v>
      </c>
      <c r="C470" s="69" t="s">
        <v>532</v>
      </c>
      <c r="D470" s="69" t="s">
        <v>13</v>
      </c>
      <c r="E470" s="69" t="s">
        <v>14</v>
      </c>
      <c r="F470" s="69" t="s">
        <v>531</v>
      </c>
      <c r="G470" s="73">
        <v>30800</v>
      </c>
      <c r="H470" s="73">
        <v>11664.95</v>
      </c>
      <c r="I470" s="73">
        <v>0</v>
      </c>
      <c r="J470" s="73">
        <v>19135.05</v>
      </c>
      <c r="K470" s="69" t="s">
        <v>13</v>
      </c>
      <c r="L470" s="74">
        <v>600</v>
      </c>
    </row>
    <row r="471" spans="1:12" ht="13.35" customHeight="1" x14ac:dyDescent="0.25">
      <c r="A471" s="69" t="s">
        <v>948</v>
      </c>
      <c r="B471" s="69" t="s">
        <v>533</v>
      </c>
      <c r="C471" s="69" t="s">
        <v>534</v>
      </c>
      <c r="D471" s="69" t="s">
        <v>13</v>
      </c>
      <c r="E471" s="69" t="s">
        <v>14</v>
      </c>
      <c r="F471" s="69" t="s">
        <v>533</v>
      </c>
      <c r="G471" s="73">
        <v>20700</v>
      </c>
      <c r="H471" s="73">
        <v>22744.02</v>
      </c>
      <c r="I471" s="73">
        <v>0</v>
      </c>
      <c r="J471" s="73">
        <v>-2044.02</v>
      </c>
      <c r="K471" s="69" t="s">
        <v>13</v>
      </c>
      <c r="L471" s="74">
        <v>600</v>
      </c>
    </row>
    <row r="472" spans="1:12" ht="13.35" customHeight="1" x14ac:dyDescent="0.25">
      <c r="A472" s="69" t="s">
        <v>948</v>
      </c>
      <c r="B472" s="69" t="s">
        <v>535</v>
      </c>
      <c r="C472" s="69" t="s">
        <v>536</v>
      </c>
      <c r="D472" s="69" t="s">
        <v>13</v>
      </c>
      <c r="E472" s="69" t="s">
        <v>14</v>
      </c>
      <c r="F472" s="69" t="s">
        <v>535</v>
      </c>
      <c r="G472" s="73">
        <v>37300</v>
      </c>
      <c r="H472" s="73">
        <v>28810.45</v>
      </c>
      <c r="I472" s="73">
        <v>0</v>
      </c>
      <c r="J472" s="73">
        <v>8489.5499999999993</v>
      </c>
      <c r="K472" s="69" t="s">
        <v>13</v>
      </c>
      <c r="L472" s="74">
        <v>600</v>
      </c>
    </row>
    <row r="473" spans="1:12" ht="13.35" customHeight="1" x14ac:dyDescent="0.25">
      <c r="A473" s="69" t="s">
        <v>948</v>
      </c>
      <c r="B473" s="69" t="s">
        <v>537</v>
      </c>
      <c r="C473" s="69" t="s">
        <v>538</v>
      </c>
      <c r="D473" s="69" t="s">
        <v>13</v>
      </c>
      <c r="E473" s="69" t="s">
        <v>14</v>
      </c>
      <c r="F473" s="69" t="s">
        <v>537</v>
      </c>
      <c r="G473" s="73">
        <v>9900</v>
      </c>
      <c r="H473" s="73">
        <v>13581.87</v>
      </c>
      <c r="I473" s="73">
        <v>0</v>
      </c>
      <c r="J473" s="73">
        <v>-3681.87</v>
      </c>
      <c r="K473" s="69" t="s">
        <v>13</v>
      </c>
      <c r="L473" s="74">
        <v>600</v>
      </c>
    </row>
    <row r="474" spans="1:12" ht="13.35" customHeight="1" x14ac:dyDescent="0.25">
      <c r="A474" s="69" t="s">
        <v>948</v>
      </c>
      <c r="B474" s="69" t="s">
        <v>539</v>
      </c>
      <c r="C474" s="69" t="s">
        <v>540</v>
      </c>
      <c r="D474" s="69" t="s">
        <v>13</v>
      </c>
      <c r="E474" s="69" t="s">
        <v>14</v>
      </c>
      <c r="F474" s="69" t="s">
        <v>539</v>
      </c>
      <c r="G474" s="73">
        <v>26000</v>
      </c>
      <c r="H474" s="73">
        <v>21667</v>
      </c>
      <c r="I474" s="73">
        <v>0</v>
      </c>
      <c r="J474" s="73">
        <v>4333</v>
      </c>
      <c r="K474" s="69" t="s">
        <v>13</v>
      </c>
      <c r="L474" s="74">
        <v>600</v>
      </c>
    </row>
    <row r="475" spans="1:12" ht="13.35" customHeight="1" x14ac:dyDescent="0.25">
      <c r="A475" s="69" t="s">
        <v>948</v>
      </c>
      <c r="B475" s="69" t="s">
        <v>541</v>
      </c>
      <c r="C475" s="69" t="s">
        <v>542</v>
      </c>
      <c r="D475" s="69" t="s">
        <v>13</v>
      </c>
      <c r="E475" s="69" t="s">
        <v>14</v>
      </c>
      <c r="F475" s="69" t="s">
        <v>541</v>
      </c>
      <c r="G475" s="73">
        <v>25000</v>
      </c>
      <c r="H475" s="73">
        <v>30420.560000000001</v>
      </c>
      <c r="I475" s="73">
        <v>0</v>
      </c>
      <c r="J475" s="73">
        <v>-5420.56</v>
      </c>
      <c r="K475" s="69" t="s">
        <v>13</v>
      </c>
      <c r="L475" s="74">
        <v>600</v>
      </c>
    </row>
    <row r="476" spans="1:12" ht="13.35" customHeight="1" x14ac:dyDescent="0.25">
      <c r="A476" s="69" t="s">
        <v>948</v>
      </c>
      <c r="B476" s="69" t="s">
        <v>543</v>
      </c>
      <c r="C476" s="69" t="s">
        <v>542</v>
      </c>
      <c r="D476" s="69" t="s">
        <v>13</v>
      </c>
      <c r="E476" s="69" t="s">
        <v>14</v>
      </c>
      <c r="F476" s="69" t="s">
        <v>543</v>
      </c>
      <c r="G476" s="73">
        <v>200</v>
      </c>
      <c r="H476" s="73">
        <v>22.96</v>
      </c>
      <c r="I476" s="73">
        <v>0</v>
      </c>
      <c r="J476" s="73">
        <v>177.04</v>
      </c>
      <c r="K476" s="69" t="s">
        <v>13</v>
      </c>
      <c r="L476" s="74">
        <v>600</v>
      </c>
    </row>
    <row r="477" spans="1:12" ht="13.35" customHeight="1" x14ac:dyDescent="0.25">
      <c r="A477" s="69" t="s">
        <v>948</v>
      </c>
      <c r="B477" s="69" t="s">
        <v>548</v>
      </c>
      <c r="C477" s="69" t="s">
        <v>542</v>
      </c>
      <c r="D477" s="69" t="s">
        <v>13</v>
      </c>
      <c r="E477" s="69" t="s">
        <v>14</v>
      </c>
      <c r="F477" s="69" t="s">
        <v>548</v>
      </c>
      <c r="G477" s="73">
        <v>300</v>
      </c>
      <c r="H477" s="73">
        <v>0</v>
      </c>
      <c r="I477" s="73">
        <v>0</v>
      </c>
      <c r="J477" s="73">
        <v>300</v>
      </c>
      <c r="K477" s="69" t="s">
        <v>13</v>
      </c>
      <c r="L477" s="74">
        <v>600</v>
      </c>
    </row>
    <row r="478" spans="1:12" ht="13.35" customHeight="1" x14ac:dyDescent="0.25">
      <c r="A478" s="69" t="s">
        <v>948</v>
      </c>
      <c r="B478" s="69" t="s">
        <v>549</v>
      </c>
      <c r="C478" s="69" t="s">
        <v>542</v>
      </c>
      <c r="D478" s="69" t="s">
        <v>13</v>
      </c>
      <c r="E478" s="69" t="s">
        <v>14</v>
      </c>
      <c r="F478" s="69" t="s">
        <v>549</v>
      </c>
      <c r="G478" s="73">
        <v>500</v>
      </c>
      <c r="H478" s="73">
        <v>0</v>
      </c>
      <c r="I478" s="73">
        <v>0</v>
      </c>
      <c r="J478" s="73">
        <v>500</v>
      </c>
      <c r="K478" s="69" t="s">
        <v>13</v>
      </c>
      <c r="L478" s="74">
        <v>600</v>
      </c>
    </row>
    <row r="479" spans="1:12" ht="13.35" customHeight="1" x14ac:dyDescent="0.25">
      <c r="A479" s="69" t="s">
        <v>948</v>
      </c>
      <c r="B479" s="69" t="s">
        <v>551</v>
      </c>
      <c r="C479" s="69" t="s">
        <v>542</v>
      </c>
      <c r="D479" s="69" t="s">
        <v>13</v>
      </c>
      <c r="E479" s="69" t="s">
        <v>14</v>
      </c>
      <c r="F479" s="69" t="s">
        <v>551</v>
      </c>
      <c r="G479" s="73">
        <v>300</v>
      </c>
      <c r="H479" s="73">
        <v>275</v>
      </c>
      <c r="I479" s="73">
        <v>0</v>
      </c>
      <c r="J479" s="73">
        <v>25</v>
      </c>
      <c r="K479" s="69" t="s">
        <v>13</v>
      </c>
      <c r="L479" s="74">
        <v>600</v>
      </c>
    </row>
    <row r="480" spans="1:12" ht="13.35" customHeight="1" x14ac:dyDescent="0.25">
      <c r="A480" s="69" t="s">
        <v>948</v>
      </c>
      <c r="B480" s="69" t="s">
        <v>553</v>
      </c>
      <c r="C480" s="69" t="s">
        <v>542</v>
      </c>
      <c r="D480" s="69" t="s">
        <v>13</v>
      </c>
      <c r="E480" s="69" t="s">
        <v>14</v>
      </c>
      <c r="F480" s="69" t="s">
        <v>553</v>
      </c>
      <c r="G480" s="73">
        <v>2000</v>
      </c>
      <c r="H480" s="73">
        <v>0</v>
      </c>
      <c r="I480" s="73">
        <v>0</v>
      </c>
      <c r="J480" s="73">
        <v>2000</v>
      </c>
      <c r="K480" s="69" t="s">
        <v>13</v>
      </c>
      <c r="L480" s="74">
        <v>600</v>
      </c>
    </row>
    <row r="481" spans="1:12" ht="13.35" customHeight="1" x14ac:dyDescent="0.25">
      <c r="A481" s="69" t="s">
        <v>948</v>
      </c>
      <c r="B481" s="69" t="s">
        <v>554</v>
      </c>
      <c r="C481" s="69" t="s">
        <v>542</v>
      </c>
      <c r="D481" s="69" t="s">
        <v>13</v>
      </c>
      <c r="E481" s="69" t="s">
        <v>14</v>
      </c>
      <c r="F481" s="69" t="s">
        <v>554</v>
      </c>
      <c r="G481" s="73">
        <v>500</v>
      </c>
      <c r="H481" s="73">
        <v>1416.84</v>
      </c>
      <c r="I481" s="73">
        <v>0</v>
      </c>
      <c r="J481" s="73">
        <v>-916.84</v>
      </c>
      <c r="K481" s="69" t="s">
        <v>13</v>
      </c>
      <c r="L481" s="74">
        <v>600</v>
      </c>
    </row>
    <row r="482" spans="1:12" ht="13.35" customHeight="1" x14ac:dyDescent="0.25">
      <c r="A482" s="69" t="s">
        <v>948</v>
      </c>
      <c r="B482" s="69" t="s">
        <v>555</v>
      </c>
      <c r="C482" s="69" t="s">
        <v>542</v>
      </c>
      <c r="D482" s="69" t="s">
        <v>13</v>
      </c>
      <c r="E482" s="69" t="s">
        <v>14</v>
      </c>
      <c r="F482" s="69" t="s">
        <v>555</v>
      </c>
      <c r="G482" s="73">
        <v>4500</v>
      </c>
      <c r="H482" s="73">
        <v>70.180000000000007</v>
      </c>
      <c r="I482" s="73">
        <v>0</v>
      </c>
      <c r="J482" s="73">
        <v>4429.82</v>
      </c>
      <c r="K482" s="69" t="s">
        <v>13</v>
      </c>
      <c r="L482" s="74">
        <v>600</v>
      </c>
    </row>
    <row r="483" spans="1:12" ht="13.35" customHeight="1" x14ac:dyDescent="0.25">
      <c r="A483" s="69" t="s">
        <v>948</v>
      </c>
      <c r="B483" s="69" t="s">
        <v>556</v>
      </c>
      <c r="C483" s="69" t="s">
        <v>542</v>
      </c>
      <c r="D483" s="69" t="s">
        <v>13</v>
      </c>
      <c r="E483" s="69" t="s">
        <v>14</v>
      </c>
      <c r="F483" s="69" t="s">
        <v>556</v>
      </c>
      <c r="G483" s="73">
        <v>700</v>
      </c>
      <c r="H483" s="73">
        <v>34.979999999999997</v>
      </c>
      <c r="I483" s="73">
        <v>0</v>
      </c>
      <c r="J483" s="73">
        <v>665.02</v>
      </c>
      <c r="K483" s="69" t="s">
        <v>13</v>
      </c>
      <c r="L483" s="74">
        <v>600</v>
      </c>
    </row>
    <row r="484" spans="1:12" ht="13.35" customHeight="1" x14ac:dyDescent="0.25">
      <c r="A484" s="69" t="s">
        <v>948</v>
      </c>
      <c r="B484" s="69" t="s">
        <v>557</v>
      </c>
      <c r="C484" s="69" t="s">
        <v>542</v>
      </c>
      <c r="D484" s="69" t="s">
        <v>13</v>
      </c>
      <c r="E484" s="69" t="s">
        <v>14</v>
      </c>
      <c r="F484" s="69" t="s">
        <v>557</v>
      </c>
      <c r="G484" s="73">
        <v>500</v>
      </c>
      <c r="H484" s="73">
        <v>0</v>
      </c>
      <c r="I484" s="73">
        <v>0</v>
      </c>
      <c r="J484" s="73">
        <v>500</v>
      </c>
      <c r="K484" s="69" t="s">
        <v>13</v>
      </c>
      <c r="L484" s="74">
        <v>600</v>
      </c>
    </row>
    <row r="485" spans="1:12" ht="13.35" customHeight="1" x14ac:dyDescent="0.25">
      <c r="A485" s="69" t="s">
        <v>948</v>
      </c>
      <c r="B485" s="69" t="s">
        <v>558</v>
      </c>
      <c r="C485" s="69" t="s">
        <v>542</v>
      </c>
      <c r="D485" s="69" t="s">
        <v>13</v>
      </c>
      <c r="E485" s="69" t="s">
        <v>14</v>
      </c>
      <c r="F485" s="69" t="s">
        <v>558</v>
      </c>
      <c r="G485" s="73">
        <v>600</v>
      </c>
      <c r="H485" s="73">
        <v>6937.69</v>
      </c>
      <c r="I485" s="73">
        <v>0</v>
      </c>
      <c r="J485" s="73">
        <v>-6337.69</v>
      </c>
      <c r="K485" s="69" t="s">
        <v>13</v>
      </c>
      <c r="L485" s="74">
        <v>600</v>
      </c>
    </row>
    <row r="486" spans="1:12" ht="13.35" customHeight="1" x14ac:dyDescent="0.25">
      <c r="A486" s="69" t="s">
        <v>948</v>
      </c>
      <c r="B486" s="69" t="s">
        <v>559</v>
      </c>
      <c r="C486" s="69" t="s">
        <v>560</v>
      </c>
      <c r="D486" s="69" t="s">
        <v>13</v>
      </c>
      <c r="E486" s="69" t="s">
        <v>14</v>
      </c>
      <c r="F486" s="69" t="s">
        <v>559</v>
      </c>
      <c r="G486" s="73">
        <v>4100</v>
      </c>
      <c r="H486" s="73">
        <v>5973.79</v>
      </c>
      <c r="I486" s="73">
        <v>0</v>
      </c>
      <c r="J486" s="73">
        <v>-1873.79</v>
      </c>
      <c r="K486" s="69" t="s">
        <v>13</v>
      </c>
      <c r="L486" s="74">
        <v>600</v>
      </c>
    </row>
    <row r="487" spans="1:12" ht="13.35" customHeight="1" x14ac:dyDescent="0.25">
      <c r="A487" s="69" t="s">
        <v>948</v>
      </c>
      <c r="B487" s="69" t="s">
        <v>561</v>
      </c>
      <c r="C487" s="69" t="s">
        <v>560</v>
      </c>
      <c r="D487" s="69" t="s">
        <v>13</v>
      </c>
      <c r="E487" s="69" t="s">
        <v>14</v>
      </c>
      <c r="F487" s="69" t="s">
        <v>561</v>
      </c>
      <c r="G487" s="73">
        <v>6600</v>
      </c>
      <c r="H487" s="73">
        <v>5640.88</v>
      </c>
      <c r="I487" s="73">
        <v>0</v>
      </c>
      <c r="J487" s="73">
        <v>959.12</v>
      </c>
      <c r="K487" s="69" t="s">
        <v>13</v>
      </c>
      <c r="L487" s="74">
        <v>600</v>
      </c>
    </row>
    <row r="488" spans="1:12" ht="13.35" customHeight="1" x14ac:dyDescent="0.25">
      <c r="A488" s="69" t="s">
        <v>948</v>
      </c>
      <c r="B488" s="69" t="s">
        <v>562</v>
      </c>
      <c r="C488" s="69" t="s">
        <v>563</v>
      </c>
      <c r="D488" s="69" t="s">
        <v>13</v>
      </c>
      <c r="E488" s="69" t="s">
        <v>14</v>
      </c>
      <c r="F488" s="69" t="s">
        <v>562</v>
      </c>
      <c r="G488" s="73">
        <v>500</v>
      </c>
      <c r="H488" s="73">
        <v>55.84</v>
      </c>
      <c r="I488" s="73">
        <v>0</v>
      </c>
      <c r="J488" s="73">
        <v>444.16</v>
      </c>
      <c r="K488" s="69" t="s">
        <v>13</v>
      </c>
      <c r="L488" s="74">
        <v>600</v>
      </c>
    </row>
    <row r="489" spans="1:12" ht="13.35" customHeight="1" x14ac:dyDescent="0.25">
      <c r="A489" s="69" t="s">
        <v>948</v>
      </c>
      <c r="B489" s="69" t="s">
        <v>564</v>
      </c>
      <c r="C489" s="69" t="s">
        <v>560</v>
      </c>
      <c r="D489" s="69" t="s">
        <v>13</v>
      </c>
      <c r="E489" s="69" t="s">
        <v>14</v>
      </c>
      <c r="F489" s="69" t="s">
        <v>564</v>
      </c>
      <c r="G489" s="73">
        <v>300</v>
      </c>
      <c r="H489" s="73">
        <v>269.68</v>
      </c>
      <c r="I489" s="73">
        <v>0</v>
      </c>
      <c r="J489" s="73">
        <v>30.32</v>
      </c>
      <c r="K489" s="69" t="s">
        <v>13</v>
      </c>
      <c r="L489" s="74">
        <v>600</v>
      </c>
    </row>
    <row r="490" spans="1:12" ht="13.35" customHeight="1" x14ac:dyDescent="0.25">
      <c r="A490" s="69" t="s">
        <v>948</v>
      </c>
      <c r="B490" s="69" t="s">
        <v>565</v>
      </c>
      <c r="C490" s="69" t="s">
        <v>566</v>
      </c>
      <c r="D490" s="69" t="s">
        <v>13</v>
      </c>
      <c r="E490" s="69" t="s">
        <v>14</v>
      </c>
      <c r="F490" s="69" t="s">
        <v>565</v>
      </c>
      <c r="G490" s="73">
        <v>800</v>
      </c>
      <c r="H490" s="73">
        <v>0</v>
      </c>
      <c r="I490" s="73">
        <v>0</v>
      </c>
      <c r="J490" s="73">
        <v>800</v>
      </c>
      <c r="K490" s="69" t="s">
        <v>13</v>
      </c>
      <c r="L490" s="74">
        <v>600</v>
      </c>
    </row>
    <row r="491" spans="1:12" ht="13.35" customHeight="1" x14ac:dyDescent="0.25">
      <c r="A491" s="69" t="s">
        <v>948</v>
      </c>
      <c r="B491" s="69" t="s">
        <v>567</v>
      </c>
      <c r="C491" s="69" t="s">
        <v>568</v>
      </c>
      <c r="D491" s="69" t="s">
        <v>13</v>
      </c>
      <c r="E491" s="69" t="s">
        <v>14</v>
      </c>
      <c r="F491" s="69" t="s">
        <v>567</v>
      </c>
      <c r="G491" s="73">
        <v>100</v>
      </c>
      <c r="H491" s="73">
        <v>0</v>
      </c>
      <c r="I491" s="73">
        <v>0</v>
      </c>
      <c r="J491" s="73">
        <v>100</v>
      </c>
      <c r="K491" s="69" t="s">
        <v>13</v>
      </c>
      <c r="L491" s="74">
        <v>600</v>
      </c>
    </row>
    <row r="492" spans="1:12" ht="13.35" customHeight="1" x14ac:dyDescent="0.25">
      <c r="A492" s="69" t="s">
        <v>948</v>
      </c>
      <c r="B492" s="69" t="s">
        <v>818</v>
      </c>
      <c r="C492" s="69" t="s">
        <v>560</v>
      </c>
      <c r="D492" s="69" t="s">
        <v>13</v>
      </c>
      <c r="E492" s="69" t="s">
        <v>14</v>
      </c>
      <c r="F492" s="69" t="s">
        <v>818</v>
      </c>
      <c r="G492" s="73">
        <v>500</v>
      </c>
      <c r="H492" s="73">
        <v>4377.1099999999997</v>
      </c>
      <c r="I492" s="73">
        <v>0</v>
      </c>
      <c r="J492" s="73">
        <v>-3877.11</v>
      </c>
      <c r="K492" s="69" t="s">
        <v>13</v>
      </c>
      <c r="L492" s="74">
        <v>600</v>
      </c>
    </row>
    <row r="493" spans="1:12" ht="13.35" customHeight="1" x14ac:dyDescent="0.25">
      <c r="A493" s="69" t="s">
        <v>948</v>
      </c>
      <c r="B493" s="69" t="s">
        <v>569</v>
      </c>
      <c r="C493" s="69" t="s">
        <v>560</v>
      </c>
      <c r="D493" s="69" t="s">
        <v>13</v>
      </c>
      <c r="E493" s="69" t="s">
        <v>14</v>
      </c>
      <c r="F493" s="69" t="s">
        <v>569</v>
      </c>
      <c r="G493" s="73">
        <v>16700</v>
      </c>
      <c r="H493" s="73">
        <v>746.47</v>
      </c>
      <c r="I493" s="73">
        <v>0</v>
      </c>
      <c r="J493" s="73">
        <v>15953.53</v>
      </c>
      <c r="K493" s="69" t="s">
        <v>13</v>
      </c>
      <c r="L493" s="74">
        <v>600</v>
      </c>
    </row>
    <row r="494" spans="1:12" ht="13.35" customHeight="1" x14ac:dyDescent="0.25">
      <c r="A494" s="69" t="s">
        <v>948</v>
      </c>
      <c r="B494" s="69" t="s">
        <v>570</v>
      </c>
      <c r="C494" s="69" t="s">
        <v>571</v>
      </c>
      <c r="D494" s="69" t="s">
        <v>13</v>
      </c>
      <c r="E494" s="69" t="s">
        <v>14</v>
      </c>
      <c r="F494" s="69" t="s">
        <v>570</v>
      </c>
      <c r="G494" s="73">
        <v>6900</v>
      </c>
      <c r="H494" s="73">
        <v>3102.24</v>
      </c>
      <c r="I494" s="73">
        <v>0</v>
      </c>
      <c r="J494" s="73">
        <v>3797.76</v>
      </c>
      <c r="K494" s="69" t="s">
        <v>13</v>
      </c>
      <c r="L494" s="74">
        <v>600</v>
      </c>
    </row>
    <row r="495" spans="1:12" ht="13.35" customHeight="1" x14ac:dyDescent="0.25">
      <c r="A495" s="69" t="s">
        <v>948</v>
      </c>
      <c r="B495" s="69" t="s">
        <v>572</v>
      </c>
      <c r="C495" s="69" t="s">
        <v>573</v>
      </c>
      <c r="D495" s="69" t="s">
        <v>13</v>
      </c>
      <c r="E495" s="69" t="s">
        <v>14</v>
      </c>
      <c r="F495" s="69" t="s">
        <v>572</v>
      </c>
      <c r="G495" s="73">
        <v>200</v>
      </c>
      <c r="H495" s="73">
        <v>993.13</v>
      </c>
      <c r="I495" s="73">
        <v>0</v>
      </c>
      <c r="J495" s="73">
        <v>-793.13</v>
      </c>
      <c r="K495" s="69" t="s">
        <v>13</v>
      </c>
      <c r="L495" s="74">
        <v>600</v>
      </c>
    </row>
    <row r="496" spans="1:12" ht="13.35" customHeight="1" x14ac:dyDescent="0.25">
      <c r="A496" s="69" t="s">
        <v>948</v>
      </c>
      <c r="B496" s="69" t="s">
        <v>574</v>
      </c>
      <c r="C496" s="69" t="s">
        <v>560</v>
      </c>
      <c r="D496" s="69" t="s">
        <v>13</v>
      </c>
      <c r="E496" s="69" t="s">
        <v>14</v>
      </c>
      <c r="F496" s="69" t="s">
        <v>574</v>
      </c>
      <c r="G496" s="73">
        <v>1200</v>
      </c>
      <c r="H496" s="73">
        <v>930.98</v>
      </c>
      <c r="I496" s="73">
        <v>0</v>
      </c>
      <c r="J496" s="73">
        <v>269.02</v>
      </c>
      <c r="K496" s="69" t="s">
        <v>13</v>
      </c>
      <c r="L496" s="74">
        <v>600</v>
      </c>
    </row>
    <row r="497" spans="1:12" ht="13.35" customHeight="1" x14ac:dyDescent="0.25">
      <c r="A497" s="69" t="s">
        <v>948</v>
      </c>
      <c r="B497" s="69" t="s">
        <v>575</v>
      </c>
      <c r="C497" s="69" t="s">
        <v>576</v>
      </c>
      <c r="D497" s="69" t="s">
        <v>13</v>
      </c>
      <c r="E497" s="69" t="s">
        <v>14</v>
      </c>
      <c r="F497" s="69" t="s">
        <v>575</v>
      </c>
      <c r="G497" s="73">
        <v>1400</v>
      </c>
      <c r="H497" s="73">
        <v>3195.5</v>
      </c>
      <c r="I497" s="73">
        <v>0</v>
      </c>
      <c r="J497" s="73">
        <v>-1795.5</v>
      </c>
      <c r="K497" s="69" t="s">
        <v>13</v>
      </c>
      <c r="L497" s="74">
        <v>600</v>
      </c>
    </row>
    <row r="498" spans="1:12" ht="13.35" customHeight="1" x14ac:dyDescent="0.25">
      <c r="A498" s="69" t="s">
        <v>948</v>
      </c>
      <c r="B498" s="69" t="s">
        <v>577</v>
      </c>
      <c r="C498" s="69" t="s">
        <v>578</v>
      </c>
      <c r="D498" s="69" t="s">
        <v>13</v>
      </c>
      <c r="E498" s="69" t="s">
        <v>14</v>
      </c>
      <c r="F498" s="69" t="s">
        <v>577</v>
      </c>
      <c r="G498" s="73">
        <v>3500</v>
      </c>
      <c r="H498" s="73">
        <v>459.92</v>
      </c>
      <c r="I498" s="73">
        <v>0</v>
      </c>
      <c r="J498" s="73">
        <v>3040.08</v>
      </c>
      <c r="K498" s="69" t="s">
        <v>13</v>
      </c>
      <c r="L498" s="74">
        <v>600</v>
      </c>
    </row>
    <row r="499" spans="1:12" ht="13.35" customHeight="1" x14ac:dyDescent="0.25">
      <c r="A499" s="69" t="s">
        <v>948</v>
      </c>
      <c r="B499" s="69" t="s">
        <v>579</v>
      </c>
      <c r="C499" s="69" t="s">
        <v>560</v>
      </c>
      <c r="D499" s="69" t="s">
        <v>13</v>
      </c>
      <c r="E499" s="69" t="s">
        <v>14</v>
      </c>
      <c r="F499" s="69" t="s">
        <v>579</v>
      </c>
      <c r="G499" s="73">
        <v>1100</v>
      </c>
      <c r="H499" s="73">
        <v>0</v>
      </c>
      <c r="I499" s="73">
        <v>0</v>
      </c>
      <c r="J499" s="73">
        <v>1100</v>
      </c>
      <c r="K499" s="69" t="s">
        <v>13</v>
      </c>
      <c r="L499" s="74">
        <v>600</v>
      </c>
    </row>
    <row r="500" spans="1:12" ht="13.35" customHeight="1" x14ac:dyDescent="0.25">
      <c r="A500" s="69" t="s">
        <v>948</v>
      </c>
      <c r="B500" s="69" t="s">
        <v>580</v>
      </c>
      <c r="C500" s="69" t="s">
        <v>581</v>
      </c>
      <c r="D500" s="69" t="s">
        <v>13</v>
      </c>
      <c r="E500" s="69" t="s">
        <v>14</v>
      </c>
      <c r="F500" s="69" t="s">
        <v>580</v>
      </c>
      <c r="G500" s="73">
        <v>15100</v>
      </c>
      <c r="H500" s="73">
        <v>11373.41</v>
      </c>
      <c r="I500" s="73">
        <v>0</v>
      </c>
      <c r="J500" s="73">
        <v>3726.59</v>
      </c>
      <c r="K500" s="69" t="s">
        <v>13</v>
      </c>
      <c r="L500" s="74">
        <v>600</v>
      </c>
    </row>
    <row r="501" spans="1:12" ht="13.35" customHeight="1" x14ac:dyDescent="0.25">
      <c r="A501" s="69" t="s">
        <v>948</v>
      </c>
      <c r="B501" s="69" t="s">
        <v>584</v>
      </c>
      <c r="C501" s="69" t="s">
        <v>581</v>
      </c>
      <c r="D501" s="69" t="s">
        <v>13</v>
      </c>
      <c r="E501" s="69" t="s">
        <v>14</v>
      </c>
      <c r="F501" s="69" t="s">
        <v>584</v>
      </c>
      <c r="G501" s="73">
        <v>500</v>
      </c>
      <c r="H501" s="73">
        <v>0</v>
      </c>
      <c r="I501" s="73">
        <v>0</v>
      </c>
      <c r="J501" s="73">
        <v>500</v>
      </c>
      <c r="K501" s="69" t="s">
        <v>13</v>
      </c>
      <c r="L501" s="74">
        <v>600</v>
      </c>
    </row>
    <row r="502" spans="1:12" ht="13.35" customHeight="1" x14ac:dyDescent="0.25">
      <c r="A502" s="69" t="s">
        <v>948</v>
      </c>
      <c r="B502" s="69" t="s">
        <v>944</v>
      </c>
      <c r="C502" s="69" t="s">
        <v>581</v>
      </c>
      <c r="D502" s="69" t="s">
        <v>13</v>
      </c>
      <c r="E502" s="69" t="s">
        <v>14</v>
      </c>
      <c r="F502" s="69" t="s">
        <v>944</v>
      </c>
      <c r="G502" s="73">
        <v>0</v>
      </c>
      <c r="H502" s="73">
        <v>58.49</v>
      </c>
      <c r="I502" s="73">
        <v>0</v>
      </c>
      <c r="J502" s="73">
        <v>-58.49</v>
      </c>
      <c r="K502" s="69" t="s">
        <v>13</v>
      </c>
      <c r="L502" s="74">
        <v>600</v>
      </c>
    </row>
    <row r="503" spans="1:12" ht="13.35" customHeight="1" x14ac:dyDescent="0.25">
      <c r="A503" s="69" t="s">
        <v>948</v>
      </c>
      <c r="B503" s="69" t="s">
        <v>586</v>
      </c>
      <c r="C503" s="69" t="s">
        <v>581</v>
      </c>
      <c r="D503" s="69" t="s">
        <v>13</v>
      </c>
      <c r="E503" s="69" t="s">
        <v>14</v>
      </c>
      <c r="F503" s="69" t="s">
        <v>586</v>
      </c>
      <c r="G503" s="73">
        <v>0</v>
      </c>
      <c r="H503" s="73">
        <v>1245.19</v>
      </c>
      <c r="I503" s="73">
        <v>0</v>
      </c>
      <c r="J503" s="73">
        <v>-1245.19</v>
      </c>
      <c r="K503" s="69" t="s">
        <v>13</v>
      </c>
      <c r="L503" s="74">
        <v>600</v>
      </c>
    </row>
    <row r="504" spans="1:12" ht="13.35" customHeight="1" x14ac:dyDescent="0.25">
      <c r="A504" s="69" t="s">
        <v>948</v>
      </c>
      <c r="B504" s="69" t="s">
        <v>587</v>
      </c>
      <c r="C504" s="69" t="s">
        <v>588</v>
      </c>
      <c r="D504" s="69" t="s">
        <v>13</v>
      </c>
      <c r="E504" s="69" t="s">
        <v>14</v>
      </c>
      <c r="F504" s="69" t="s">
        <v>587</v>
      </c>
      <c r="G504" s="73">
        <v>1800</v>
      </c>
      <c r="H504" s="73">
        <v>9413.8700000000008</v>
      </c>
      <c r="I504" s="73">
        <v>0</v>
      </c>
      <c r="J504" s="73">
        <v>-7613.87</v>
      </c>
      <c r="K504" s="69" t="s">
        <v>13</v>
      </c>
      <c r="L504" s="74">
        <v>600</v>
      </c>
    </row>
    <row r="505" spans="1:12" ht="13.35" customHeight="1" x14ac:dyDescent="0.25">
      <c r="A505" s="69" t="s">
        <v>948</v>
      </c>
      <c r="B505" s="69" t="s">
        <v>593</v>
      </c>
      <c r="C505" s="69" t="s">
        <v>588</v>
      </c>
      <c r="D505" s="69" t="s">
        <v>13</v>
      </c>
      <c r="E505" s="69" t="s">
        <v>14</v>
      </c>
      <c r="F505" s="69" t="s">
        <v>593</v>
      </c>
      <c r="G505" s="73">
        <v>500</v>
      </c>
      <c r="H505" s="73">
        <v>0</v>
      </c>
      <c r="I505" s="73">
        <v>0</v>
      </c>
      <c r="J505" s="73">
        <v>500</v>
      </c>
      <c r="K505" s="69" t="s">
        <v>13</v>
      </c>
      <c r="L505" s="74">
        <v>600</v>
      </c>
    </row>
    <row r="506" spans="1:12" ht="13.35" customHeight="1" x14ac:dyDescent="0.25">
      <c r="A506" s="69" t="s">
        <v>948</v>
      </c>
      <c r="B506" s="69" t="s">
        <v>596</v>
      </c>
      <c r="C506" s="69" t="s">
        <v>597</v>
      </c>
      <c r="D506" s="69" t="s">
        <v>13</v>
      </c>
      <c r="E506" s="69" t="s">
        <v>14</v>
      </c>
      <c r="F506" s="69" t="s">
        <v>596</v>
      </c>
      <c r="G506" s="73">
        <v>500</v>
      </c>
      <c r="H506" s="73">
        <v>0</v>
      </c>
      <c r="I506" s="73">
        <v>0</v>
      </c>
      <c r="J506" s="73">
        <v>500</v>
      </c>
      <c r="K506" s="69" t="s">
        <v>13</v>
      </c>
      <c r="L506" s="74">
        <v>600</v>
      </c>
    </row>
    <row r="507" spans="1:12" ht="13.35" customHeight="1" x14ac:dyDescent="0.25">
      <c r="A507" s="69" t="s">
        <v>948</v>
      </c>
      <c r="B507" s="69" t="s">
        <v>598</v>
      </c>
      <c r="C507" s="69" t="s">
        <v>597</v>
      </c>
      <c r="D507" s="69" t="s">
        <v>13</v>
      </c>
      <c r="E507" s="69" t="s">
        <v>14</v>
      </c>
      <c r="F507" s="69" t="s">
        <v>598</v>
      </c>
      <c r="G507" s="73">
        <v>500</v>
      </c>
      <c r="H507" s="73">
        <v>0</v>
      </c>
      <c r="I507" s="73">
        <v>0</v>
      </c>
      <c r="J507" s="73">
        <v>500</v>
      </c>
      <c r="K507" s="69" t="s">
        <v>13</v>
      </c>
      <c r="L507" s="74">
        <v>600</v>
      </c>
    </row>
    <row r="508" spans="1:12" ht="13.35" customHeight="1" x14ac:dyDescent="0.25">
      <c r="A508" s="69" t="s">
        <v>948</v>
      </c>
      <c r="B508" s="69" t="s">
        <v>600</v>
      </c>
      <c r="C508" s="69" t="s">
        <v>601</v>
      </c>
      <c r="D508" s="69" t="s">
        <v>13</v>
      </c>
      <c r="E508" s="69" t="s">
        <v>14</v>
      </c>
      <c r="F508" s="69" t="s">
        <v>600</v>
      </c>
      <c r="G508" s="73">
        <v>0</v>
      </c>
      <c r="H508" s="73">
        <v>2059.77</v>
      </c>
      <c r="I508" s="73">
        <v>736.04</v>
      </c>
      <c r="J508" s="73">
        <v>-2795.81</v>
      </c>
      <c r="K508" s="69" t="s">
        <v>13</v>
      </c>
      <c r="L508" s="74">
        <v>600</v>
      </c>
    </row>
    <row r="509" spans="1:12" ht="13.35" customHeight="1" x14ac:dyDescent="0.25">
      <c r="A509" s="69" t="s">
        <v>948</v>
      </c>
      <c r="B509" s="69" t="s">
        <v>602</v>
      </c>
      <c r="C509" s="69" t="s">
        <v>601</v>
      </c>
      <c r="D509" s="69" t="s">
        <v>13</v>
      </c>
      <c r="E509" s="69" t="s">
        <v>14</v>
      </c>
      <c r="F509" s="69" t="s">
        <v>602</v>
      </c>
      <c r="G509" s="73">
        <v>2175.92</v>
      </c>
      <c r="H509" s="73">
        <v>0</v>
      </c>
      <c r="I509" s="73">
        <v>0</v>
      </c>
      <c r="J509" s="73">
        <v>2175.92</v>
      </c>
      <c r="K509" s="69" t="s">
        <v>13</v>
      </c>
      <c r="L509" s="74">
        <v>600</v>
      </c>
    </row>
    <row r="510" spans="1:12" ht="13.35" customHeight="1" x14ac:dyDescent="0.25">
      <c r="A510" s="69" t="s">
        <v>948</v>
      </c>
      <c r="B510" s="69" t="s">
        <v>603</v>
      </c>
      <c r="C510" s="69" t="s">
        <v>604</v>
      </c>
      <c r="D510" s="69" t="s">
        <v>13</v>
      </c>
      <c r="E510" s="69" t="s">
        <v>14</v>
      </c>
      <c r="F510" s="69" t="s">
        <v>603</v>
      </c>
      <c r="G510" s="73">
        <v>30000</v>
      </c>
      <c r="H510" s="73">
        <v>0</v>
      </c>
      <c r="I510" s="73">
        <v>0</v>
      </c>
      <c r="J510" s="73">
        <v>30000</v>
      </c>
      <c r="K510" s="69" t="s">
        <v>13</v>
      </c>
      <c r="L510" s="74">
        <v>600</v>
      </c>
    </row>
    <row r="511" spans="1:12" ht="13.35" customHeight="1" x14ac:dyDescent="0.25">
      <c r="A511" s="69" t="s">
        <v>948</v>
      </c>
      <c r="B511" s="69" t="s">
        <v>618</v>
      </c>
      <c r="C511" s="69" t="s">
        <v>617</v>
      </c>
      <c r="D511" s="69" t="s">
        <v>13</v>
      </c>
      <c r="E511" s="69" t="s">
        <v>14</v>
      </c>
      <c r="F511" s="69" t="s">
        <v>618</v>
      </c>
      <c r="G511" s="73">
        <v>200</v>
      </c>
      <c r="H511" s="73">
        <v>280.75</v>
      </c>
      <c r="I511" s="73">
        <v>19.510000000000002</v>
      </c>
      <c r="J511" s="73">
        <v>-100.26</v>
      </c>
      <c r="K511" s="69" t="s">
        <v>13</v>
      </c>
      <c r="L511" s="74">
        <v>600</v>
      </c>
    </row>
    <row r="512" spans="1:12" ht="13.35" customHeight="1" x14ac:dyDescent="0.25">
      <c r="A512" t="s">
        <v>948</v>
      </c>
      <c r="B512" t="s">
        <v>639</v>
      </c>
      <c r="C512" t="s">
        <v>640</v>
      </c>
      <c r="D512" t="s">
        <v>13</v>
      </c>
      <c r="E512" t="s">
        <v>14</v>
      </c>
      <c r="F512" t="s">
        <v>639</v>
      </c>
      <c r="G512" s="79">
        <v>6242.4</v>
      </c>
      <c r="H512" s="79">
        <v>800.88</v>
      </c>
      <c r="I512" s="79">
        <v>283.97000000000003</v>
      </c>
      <c r="J512" s="79">
        <v>5157.55</v>
      </c>
      <c r="K512" t="s">
        <v>13</v>
      </c>
      <c r="L512" s="1">
        <v>600</v>
      </c>
    </row>
    <row r="513" spans="1:12" ht="13.35" customHeight="1" x14ac:dyDescent="0.25">
      <c r="A513" t="s">
        <v>948</v>
      </c>
      <c r="B513" t="s">
        <v>675</v>
      </c>
      <c r="C513" t="s">
        <v>676</v>
      </c>
      <c r="D513" t="s">
        <v>13</v>
      </c>
      <c r="E513" t="s">
        <v>14</v>
      </c>
      <c r="F513" t="s">
        <v>675</v>
      </c>
      <c r="G513" s="79">
        <v>1000</v>
      </c>
      <c r="H513" s="79">
        <v>0</v>
      </c>
      <c r="I513" s="79">
        <v>0</v>
      </c>
      <c r="J513" s="79">
        <v>1000</v>
      </c>
      <c r="K513" t="s">
        <v>13</v>
      </c>
      <c r="L513" s="1">
        <v>600</v>
      </c>
    </row>
    <row r="514" spans="1:12" ht="13.35" customHeight="1" x14ac:dyDescent="0.25">
      <c r="A514" t="s">
        <v>948</v>
      </c>
      <c r="B514" t="s">
        <v>677</v>
      </c>
      <c r="C514" t="s">
        <v>678</v>
      </c>
      <c r="D514" t="s">
        <v>13</v>
      </c>
      <c r="E514" t="s">
        <v>14</v>
      </c>
      <c r="F514" t="s">
        <v>677</v>
      </c>
      <c r="G514" s="79">
        <v>0</v>
      </c>
      <c r="H514" s="79">
        <v>537.45000000000005</v>
      </c>
      <c r="I514" s="79">
        <v>342.09</v>
      </c>
      <c r="J514" s="79">
        <v>-879.54</v>
      </c>
      <c r="K514" t="s">
        <v>13</v>
      </c>
      <c r="L514" s="1">
        <v>600</v>
      </c>
    </row>
    <row r="515" spans="1:12" ht="13.35" customHeight="1" x14ac:dyDescent="0.25">
      <c r="A515" t="s">
        <v>948</v>
      </c>
      <c r="B515" t="s">
        <v>679</v>
      </c>
      <c r="C515" t="s">
        <v>680</v>
      </c>
      <c r="D515" t="s">
        <v>13</v>
      </c>
      <c r="E515" t="s">
        <v>14</v>
      </c>
      <c r="F515" t="s">
        <v>679</v>
      </c>
      <c r="G515" s="79">
        <v>1000</v>
      </c>
      <c r="H515" s="79">
        <v>976.92</v>
      </c>
      <c r="I515" s="79">
        <v>0</v>
      </c>
      <c r="J515" s="79">
        <v>23.08</v>
      </c>
      <c r="K515" t="s">
        <v>13</v>
      </c>
      <c r="L515" s="1">
        <v>600</v>
      </c>
    </row>
    <row r="516" spans="1:12" ht="13.35" customHeight="1" x14ac:dyDescent="0.25">
      <c r="A516" t="s">
        <v>948</v>
      </c>
      <c r="B516" t="s">
        <v>681</v>
      </c>
      <c r="C516" t="s">
        <v>682</v>
      </c>
      <c r="D516" t="s">
        <v>13</v>
      </c>
      <c r="E516" t="s">
        <v>14</v>
      </c>
      <c r="F516" t="s">
        <v>681</v>
      </c>
      <c r="G516" s="79">
        <v>0</v>
      </c>
      <c r="H516" s="79">
        <v>1029.55</v>
      </c>
      <c r="I516" s="79">
        <v>0</v>
      </c>
      <c r="J516" s="79">
        <v>-1029.55</v>
      </c>
      <c r="K516" t="s">
        <v>13</v>
      </c>
      <c r="L516" s="1">
        <v>600</v>
      </c>
    </row>
    <row r="517" spans="1:12" ht="13.35" customHeight="1" x14ac:dyDescent="0.25">
      <c r="A517" t="s">
        <v>948</v>
      </c>
      <c r="B517" t="s">
        <v>683</v>
      </c>
      <c r="C517" t="s">
        <v>1018</v>
      </c>
      <c r="D517" t="s">
        <v>13</v>
      </c>
      <c r="E517" t="s">
        <v>14</v>
      </c>
      <c r="F517" t="s">
        <v>683</v>
      </c>
      <c r="G517" s="79">
        <v>0</v>
      </c>
      <c r="H517" s="79">
        <v>404.65</v>
      </c>
      <c r="I517" s="79">
        <v>0</v>
      </c>
      <c r="J517" s="79">
        <v>-404.65</v>
      </c>
      <c r="K517" t="s">
        <v>13</v>
      </c>
      <c r="L517" s="1">
        <v>600</v>
      </c>
    </row>
    <row r="518" spans="1:12" ht="13.35" customHeight="1" x14ac:dyDescent="0.25">
      <c r="A518" t="s">
        <v>948</v>
      </c>
      <c r="B518" t="s">
        <v>690</v>
      </c>
      <c r="C518" t="s">
        <v>691</v>
      </c>
      <c r="D518" t="s">
        <v>13</v>
      </c>
      <c r="E518" t="s">
        <v>14</v>
      </c>
      <c r="F518" t="s">
        <v>690</v>
      </c>
      <c r="G518" s="79">
        <v>7803</v>
      </c>
      <c r="H518" s="79">
        <v>3555</v>
      </c>
      <c r="I518" s="79">
        <v>7054.91</v>
      </c>
      <c r="J518" s="79">
        <v>-2806.91</v>
      </c>
      <c r="K518" t="s">
        <v>13</v>
      </c>
      <c r="L518" s="1">
        <v>600</v>
      </c>
    </row>
    <row r="519" spans="1:12" ht="13.35" customHeight="1" x14ac:dyDescent="0.25">
      <c r="A519" t="s">
        <v>948</v>
      </c>
      <c r="B519" t="s">
        <v>711</v>
      </c>
      <c r="C519" t="s">
        <v>712</v>
      </c>
      <c r="D519" t="s">
        <v>13</v>
      </c>
      <c r="E519" t="s">
        <v>14</v>
      </c>
      <c r="F519" t="s">
        <v>711</v>
      </c>
      <c r="G519" s="79">
        <v>780.3</v>
      </c>
      <c r="H519" s="79">
        <v>0</v>
      </c>
      <c r="I519" s="79">
        <v>0</v>
      </c>
      <c r="J519" s="79">
        <v>780.3</v>
      </c>
      <c r="K519" t="s">
        <v>13</v>
      </c>
      <c r="L519" s="1">
        <v>600</v>
      </c>
    </row>
    <row r="520" spans="1:12" ht="13.35" customHeight="1" x14ac:dyDescent="0.25">
      <c r="A520" t="s">
        <v>948</v>
      </c>
      <c r="B520" t="s">
        <v>713</v>
      </c>
      <c r="C520" t="s">
        <v>714</v>
      </c>
      <c r="D520" t="s">
        <v>13</v>
      </c>
      <c r="E520" t="s">
        <v>14</v>
      </c>
      <c r="F520" t="s">
        <v>713</v>
      </c>
      <c r="G520" s="79">
        <v>15983</v>
      </c>
      <c r="H520" s="79">
        <v>0</v>
      </c>
      <c r="I520" s="79">
        <v>0</v>
      </c>
      <c r="J520" s="79">
        <v>15983</v>
      </c>
      <c r="K520" t="s">
        <v>13</v>
      </c>
      <c r="L520" s="1">
        <v>600</v>
      </c>
    </row>
    <row r="521" spans="1:12" ht="13.35" customHeight="1" x14ac:dyDescent="0.25">
      <c r="A521" t="s">
        <v>948</v>
      </c>
      <c r="B521" t="s">
        <v>459</v>
      </c>
      <c r="C521" t="s">
        <v>460</v>
      </c>
      <c r="D521" t="s">
        <v>462</v>
      </c>
      <c r="E521" t="s">
        <v>463</v>
      </c>
      <c r="F521" t="s">
        <v>459</v>
      </c>
      <c r="G521" s="79">
        <v>1400</v>
      </c>
      <c r="H521" s="79">
        <v>4329</v>
      </c>
      <c r="I521" s="79">
        <v>0</v>
      </c>
      <c r="J521" s="79">
        <v>-2929</v>
      </c>
      <c r="K521" t="s">
        <v>462</v>
      </c>
      <c r="L521" s="1">
        <v>600</v>
      </c>
    </row>
    <row r="522" spans="1:12" ht="13.35" customHeight="1" x14ac:dyDescent="0.25">
      <c r="A522" t="s">
        <v>948</v>
      </c>
      <c r="B522" t="s">
        <v>464</v>
      </c>
      <c r="C522" t="s">
        <v>465</v>
      </c>
      <c r="D522" t="s">
        <v>462</v>
      </c>
      <c r="E522" t="s">
        <v>463</v>
      </c>
      <c r="F522" t="s">
        <v>464</v>
      </c>
      <c r="G522" s="79">
        <v>0</v>
      </c>
      <c r="H522" s="79">
        <v>5138.51</v>
      </c>
      <c r="I522" s="79">
        <v>0</v>
      </c>
      <c r="J522" s="79">
        <v>-5138.51</v>
      </c>
      <c r="K522" t="s">
        <v>462</v>
      </c>
      <c r="L522" s="1">
        <v>600</v>
      </c>
    </row>
    <row r="523" spans="1:12" ht="13.35" customHeight="1" x14ac:dyDescent="0.25">
      <c r="A523" t="s">
        <v>948</v>
      </c>
      <c r="B523" t="s">
        <v>503</v>
      </c>
      <c r="C523" t="s">
        <v>504</v>
      </c>
      <c r="D523" t="s">
        <v>499</v>
      </c>
      <c r="E523" t="s">
        <v>500</v>
      </c>
      <c r="F523" t="s">
        <v>503</v>
      </c>
      <c r="G523" s="79">
        <v>10700</v>
      </c>
      <c r="H523" s="79">
        <v>4276.38</v>
      </c>
      <c r="I523" s="79">
        <v>0</v>
      </c>
      <c r="J523" s="79">
        <v>6423.62</v>
      </c>
      <c r="K523" t="s">
        <v>499</v>
      </c>
      <c r="L523" s="1">
        <v>600</v>
      </c>
    </row>
    <row r="524" spans="1:12" ht="13.35" customHeight="1" x14ac:dyDescent="0.25">
      <c r="A524" t="s">
        <v>948</v>
      </c>
      <c r="B524" t="s">
        <v>508</v>
      </c>
      <c r="C524" t="s">
        <v>509</v>
      </c>
      <c r="D524" t="s">
        <v>499</v>
      </c>
      <c r="E524" t="s">
        <v>500</v>
      </c>
      <c r="F524" t="s">
        <v>508</v>
      </c>
      <c r="G524" s="79">
        <v>9500</v>
      </c>
      <c r="H524" s="79">
        <v>5065.51</v>
      </c>
      <c r="I524" s="79">
        <v>0</v>
      </c>
      <c r="J524" s="79">
        <v>4434.49</v>
      </c>
      <c r="K524" t="s">
        <v>499</v>
      </c>
      <c r="L524" s="1">
        <v>600</v>
      </c>
    </row>
    <row r="525" spans="1:12" ht="13.35" customHeight="1" x14ac:dyDescent="0.25">
      <c r="A525" t="s">
        <v>948</v>
      </c>
      <c r="B525" t="s">
        <v>514</v>
      </c>
      <c r="C525" t="s">
        <v>515</v>
      </c>
      <c r="D525" t="s">
        <v>499</v>
      </c>
      <c r="E525" t="s">
        <v>500</v>
      </c>
      <c r="F525" t="s">
        <v>514</v>
      </c>
      <c r="G525" s="79">
        <v>9000</v>
      </c>
      <c r="H525" s="79">
        <v>5388.77</v>
      </c>
      <c r="I525" s="79">
        <v>0</v>
      </c>
      <c r="J525" s="79">
        <v>3611.23</v>
      </c>
      <c r="K525" t="s">
        <v>499</v>
      </c>
      <c r="L525" s="1">
        <v>600</v>
      </c>
    </row>
    <row r="526" spans="1:12" ht="13.35" customHeight="1" x14ac:dyDescent="0.25">
      <c r="A526" t="s">
        <v>948</v>
      </c>
      <c r="B526" t="s">
        <v>523</v>
      </c>
      <c r="C526" t="s">
        <v>524</v>
      </c>
      <c r="D526" t="s">
        <v>499</v>
      </c>
      <c r="E526" t="s">
        <v>500</v>
      </c>
      <c r="F526" t="s">
        <v>523</v>
      </c>
      <c r="G526" s="79">
        <v>5500</v>
      </c>
      <c r="H526" s="79">
        <v>3164.12</v>
      </c>
      <c r="I526" s="79">
        <v>0</v>
      </c>
      <c r="J526" s="79">
        <v>2335.88</v>
      </c>
      <c r="K526" t="s">
        <v>499</v>
      </c>
      <c r="L526" s="1">
        <v>600</v>
      </c>
    </row>
    <row r="527" spans="1:12" ht="13.35" customHeight="1" x14ac:dyDescent="0.25">
      <c r="A527" t="s">
        <v>948</v>
      </c>
      <c r="B527" t="s">
        <v>525</v>
      </c>
      <c r="C527" t="s">
        <v>526</v>
      </c>
      <c r="D527" t="s">
        <v>499</v>
      </c>
      <c r="E527" t="s">
        <v>500</v>
      </c>
      <c r="F527" t="s">
        <v>525</v>
      </c>
      <c r="G527" s="79">
        <v>12000</v>
      </c>
      <c r="H527" s="79">
        <v>6084.57</v>
      </c>
      <c r="I527" s="79">
        <v>0</v>
      </c>
      <c r="J527" s="79">
        <v>5915.43</v>
      </c>
      <c r="K527" t="s">
        <v>499</v>
      </c>
      <c r="L527" s="1">
        <v>600</v>
      </c>
    </row>
    <row r="528" spans="1:12" ht="13.35" customHeight="1" x14ac:dyDescent="0.25">
      <c r="A528" t="s">
        <v>948</v>
      </c>
      <c r="B528" t="s">
        <v>527</v>
      </c>
      <c r="C528" t="s">
        <v>528</v>
      </c>
      <c r="D528" t="s">
        <v>499</v>
      </c>
      <c r="E528" t="s">
        <v>500</v>
      </c>
      <c r="F528" t="s">
        <v>527</v>
      </c>
      <c r="G528" s="79">
        <v>3500</v>
      </c>
      <c r="H528" s="79">
        <v>0</v>
      </c>
      <c r="I528" s="79">
        <v>0</v>
      </c>
      <c r="J528" s="79">
        <v>3500</v>
      </c>
      <c r="K528" t="s">
        <v>499</v>
      </c>
      <c r="L528" s="1">
        <v>600</v>
      </c>
    </row>
    <row r="529" spans="1:12" ht="13.35" customHeight="1" x14ac:dyDescent="0.25">
      <c r="A529" t="s">
        <v>948</v>
      </c>
      <c r="B529" t="s">
        <v>529</v>
      </c>
      <c r="C529" t="s">
        <v>530</v>
      </c>
      <c r="D529" t="s">
        <v>499</v>
      </c>
      <c r="E529" t="s">
        <v>500</v>
      </c>
      <c r="F529" t="s">
        <v>529</v>
      </c>
      <c r="G529" s="79">
        <v>18000</v>
      </c>
      <c r="H529" s="79">
        <v>11649.37</v>
      </c>
      <c r="I529" s="79">
        <v>0</v>
      </c>
      <c r="J529" s="79">
        <v>6350.63</v>
      </c>
      <c r="K529" t="s">
        <v>499</v>
      </c>
      <c r="L529" s="1">
        <v>600</v>
      </c>
    </row>
    <row r="530" spans="1:12" ht="13.35" customHeight="1" x14ac:dyDescent="0.25">
      <c r="A530" t="s">
        <v>948</v>
      </c>
      <c r="B530" t="s">
        <v>531</v>
      </c>
      <c r="C530" t="s">
        <v>532</v>
      </c>
      <c r="D530" t="s">
        <v>499</v>
      </c>
      <c r="E530" t="s">
        <v>500</v>
      </c>
      <c r="F530" t="s">
        <v>531</v>
      </c>
      <c r="G530" s="79">
        <v>14500</v>
      </c>
      <c r="H530" s="79">
        <v>9276.9699999999993</v>
      </c>
      <c r="I530" s="79">
        <v>0</v>
      </c>
      <c r="J530" s="79">
        <v>5223.03</v>
      </c>
      <c r="K530" t="s">
        <v>499</v>
      </c>
      <c r="L530" s="1">
        <v>600</v>
      </c>
    </row>
    <row r="531" spans="1:12" ht="13.35" customHeight="1" x14ac:dyDescent="0.25">
      <c r="A531" t="s">
        <v>948</v>
      </c>
      <c r="B531" t="s">
        <v>533</v>
      </c>
      <c r="C531" t="s">
        <v>534</v>
      </c>
      <c r="D531" t="s">
        <v>499</v>
      </c>
      <c r="E531" t="s">
        <v>500</v>
      </c>
      <c r="F531" t="s">
        <v>533</v>
      </c>
      <c r="G531" s="79">
        <v>13500</v>
      </c>
      <c r="H531" s="79">
        <v>9605.02</v>
      </c>
      <c r="I531" s="79">
        <v>0</v>
      </c>
      <c r="J531" s="79">
        <v>3894.98</v>
      </c>
      <c r="K531" t="s">
        <v>499</v>
      </c>
      <c r="L531" s="1">
        <v>600</v>
      </c>
    </row>
    <row r="532" spans="1:12" ht="13.35" customHeight="1" x14ac:dyDescent="0.25">
      <c r="A532" t="s">
        <v>948</v>
      </c>
      <c r="B532" t="s">
        <v>535</v>
      </c>
      <c r="C532" t="s">
        <v>536</v>
      </c>
      <c r="D532" t="s">
        <v>499</v>
      </c>
      <c r="E532" t="s">
        <v>500</v>
      </c>
      <c r="F532" t="s">
        <v>535</v>
      </c>
      <c r="G532" s="79">
        <v>15000</v>
      </c>
      <c r="H532" s="79">
        <v>7914.88</v>
      </c>
      <c r="I532" s="79">
        <v>0</v>
      </c>
      <c r="J532" s="79">
        <v>7085.12</v>
      </c>
      <c r="K532" t="s">
        <v>499</v>
      </c>
      <c r="L532" s="1">
        <v>600</v>
      </c>
    </row>
    <row r="533" spans="1:12" ht="13.35" customHeight="1" x14ac:dyDescent="0.25">
      <c r="A533" t="s">
        <v>948</v>
      </c>
      <c r="B533" t="s">
        <v>537</v>
      </c>
      <c r="C533" t="s">
        <v>538</v>
      </c>
      <c r="D533" t="s">
        <v>499</v>
      </c>
      <c r="E533" t="s">
        <v>500</v>
      </c>
      <c r="F533" t="s">
        <v>537</v>
      </c>
      <c r="G533" s="79">
        <v>60000</v>
      </c>
      <c r="H533" s="79">
        <v>5639.79</v>
      </c>
      <c r="I533" s="79">
        <v>0</v>
      </c>
      <c r="J533" s="79">
        <v>54360.21</v>
      </c>
      <c r="K533" t="s">
        <v>499</v>
      </c>
      <c r="L533" s="1">
        <v>600</v>
      </c>
    </row>
    <row r="534" spans="1:12" ht="13.35" customHeight="1" x14ac:dyDescent="0.25">
      <c r="A534" t="s">
        <v>948</v>
      </c>
      <c r="B534" t="s">
        <v>539</v>
      </c>
      <c r="C534" t="s">
        <v>540</v>
      </c>
      <c r="D534" t="s">
        <v>499</v>
      </c>
      <c r="E534" t="s">
        <v>500</v>
      </c>
      <c r="F534" t="s">
        <v>539</v>
      </c>
      <c r="G534" s="79">
        <v>41000</v>
      </c>
      <c r="H534" s="79">
        <v>9360.44</v>
      </c>
      <c r="I534" s="79">
        <v>0</v>
      </c>
      <c r="J534" s="79">
        <v>31639.56</v>
      </c>
      <c r="K534" t="s">
        <v>499</v>
      </c>
      <c r="L534" s="1">
        <v>600</v>
      </c>
    </row>
    <row r="535" spans="1:12" ht="13.35" customHeight="1" x14ac:dyDescent="0.25">
      <c r="A535" t="s">
        <v>948</v>
      </c>
      <c r="B535" t="s">
        <v>503</v>
      </c>
      <c r="C535" t="s">
        <v>504</v>
      </c>
      <c r="D535" t="s">
        <v>512</v>
      </c>
      <c r="E535" t="s">
        <v>513</v>
      </c>
      <c r="F535" t="s">
        <v>503</v>
      </c>
      <c r="G535" s="79">
        <v>24000</v>
      </c>
      <c r="H535" s="79">
        <v>14923.72</v>
      </c>
      <c r="I535" s="79">
        <v>0</v>
      </c>
      <c r="J535" s="79">
        <v>9076.2800000000007</v>
      </c>
      <c r="K535" t="s">
        <v>512</v>
      </c>
      <c r="L535" s="1">
        <v>600</v>
      </c>
    </row>
    <row r="536" spans="1:12" ht="13.35" customHeight="1" x14ac:dyDescent="0.25">
      <c r="A536" t="s">
        <v>948</v>
      </c>
      <c r="B536" t="s">
        <v>508</v>
      </c>
      <c r="C536" t="s">
        <v>509</v>
      </c>
      <c r="D536" t="s">
        <v>512</v>
      </c>
      <c r="E536" t="s">
        <v>513</v>
      </c>
      <c r="F536" t="s">
        <v>508</v>
      </c>
      <c r="G536" s="79">
        <v>7000</v>
      </c>
      <c r="H536" s="79">
        <v>2836.32</v>
      </c>
      <c r="I536" s="79">
        <v>0</v>
      </c>
      <c r="J536" s="79">
        <v>4163.68</v>
      </c>
      <c r="K536" t="s">
        <v>512</v>
      </c>
      <c r="L536" s="1">
        <v>600</v>
      </c>
    </row>
    <row r="537" spans="1:12" ht="13.35" customHeight="1" x14ac:dyDescent="0.25">
      <c r="A537" t="s">
        <v>948</v>
      </c>
      <c r="B537" t="s">
        <v>514</v>
      </c>
      <c r="C537" t="s">
        <v>515</v>
      </c>
      <c r="D537" t="s">
        <v>512</v>
      </c>
      <c r="E537" t="s">
        <v>513</v>
      </c>
      <c r="F537" t="s">
        <v>514</v>
      </c>
      <c r="G537" s="79">
        <v>43000</v>
      </c>
      <c r="H537" s="79">
        <v>33155.31</v>
      </c>
      <c r="I537" s="79">
        <v>0</v>
      </c>
      <c r="J537" s="79">
        <v>9844.69</v>
      </c>
      <c r="K537" t="s">
        <v>512</v>
      </c>
      <c r="L537" s="1">
        <v>600</v>
      </c>
    </row>
    <row r="538" spans="1:12" ht="13.35" customHeight="1" x14ac:dyDescent="0.25">
      <c r="A538" t="s">
        <v>948</v>
      </c>
      <c r="B538" t="s">
        <v>523</v>
      </c>
      <c r="C538" t="s">
        <v>524</v>
      </c>
      <c r="D538" t="s">
        <v>512</v>
      </c>
      <c r="E538" t="s">
        <v>513</v>
      </c>
      <c r="F538" t="s">
        <v>523</v>
      </c>
      <c r="G538" s="79">
        <v>4200</v>
      </c>
      <c r="H538" s="79">
        <v>3549.54</v>
      </c>
      <c r="I538" s="79">
        <v>0</v>
      </c>
      <c r="J538" s="79">
        <v>650.46</v>
      </c>
      <c r="K538" t="s">
        <v>512</v>
      </c>
      <c r="L538" s="1">
        <v>600</v>
      </c>
    </row>
    <row r="539" spans="1:12" ht="13.35" customHeight="1" x14ac:dyDescent="0.25">
      <c r="A539" t="s">
        <v>948</v>
      </c>
      <c r="B539" t="s">
        <v>525</v>
      </c>
      <c r="C539" t="s">
        <v>526</v>
      </c>
      <c r="D539" t="s">
        <v>512</v>
      </c>
      <c r="E539" t="s">
        <v>513</v>
      </c>
      <c r="F539" t="s">
        <v>525</v>
      </c>
      <c r="G539" s="79">
        <v>38000</v>
      </c>
      <c r="H539" s="79">
        <v>30693.3</v>
      </c>
      <c r="I539" s="79">
        <v>0</v>
      </c>
      <c r="J539" s="79">
        <v>7306.7</v>
      </c>
      <c r="K539" t="s">
        <v>512</v>
      </c>
      <c r="L539" s="1">
        <v>600</v>
      </c>
    </row>
    <row r="540" spans="1:12" ht="13.35" customHeight="1" x14ac:dyDescent="0.25">
      <c r="A540" t="s">
        <v>948</v>
      </c>
      <c r="B540" t="s">
        <v>527</v>
      </c>
      <c r="C540" t="s">
        <v>528</v>
      </c>
      <c r="D540" t="s">
        <v>512</v>
      </c>
      <c r="E540" t="s">
        <v>513</v>
      </c>
      <c r="F540" t="s">
        <v>527</v>
      </c>
      <c r="G540" s="79">
        <v>3000</v>
      </c>
      <c r="H540" s="79">
        <v>0</v>
      </c>
      <c r="I540" s="79">
        <v>0</v>
      </c>
      <c r="J540" s="79">
        <v>3000</v>
      </c>
      <c r="K540" t="s">
        <v>512</v>
      </c>
      <c r="L540" s="1">
        <v>600</v>
      </c>
    </row>
    <row r="541" spans="1:12" ht="13.35" customHeight="1" x14ac:dyDescent="0.25">
      <c r="A541" t="s">
        <v>948</v>
      </c>
      <c r="B541" t="s">
        <v>529</v>
      </c>
      <c r="C541" t="s">
        <v>530</v>
      </c>
      <c r="D541" t="s">
        <v>512</v>
      </c>
      <c r="E541" t="s">
        <v>513</v>
      </c>
      <c r="F541" t="s">
        <v>529</v>
      </c>
      <c r="G541" s="79">
        <v>60000</v>
      </c>
      <c r="H541" s="79">
        <v>50095.27</v>
      </c>
      <c r="I541" s="79">
        <v>0</v>
      </c>
      <c r="J541" s="79">
        <v>9904.73</v>
      </c>
      <c r="K541" t="s">
        <v>512</v>
      </c>
      <c r="L541" s="1">
        <v>600</v>
      </c>
    </row>
    <row r="542" spans="1:12" ht="13.35" customHeight="1" x14ac:dyDescent="0.25">
      <c r="A542" t="s">
        <v>948</v>
      </c>
      <c r="B542" t="s">
        <v>531</v>
      </c>
      <c r="C542" t="s">
        <v>532</v>
      </c>
      <c r="D542" t="s">
        <v>512</v>
      </c>
      <c r="E542" t="s">
        <v>513</v>
      </c>
      <c r="F542" t="s">
        <v>531</v>
      </c>
      <c r="G542" s="79">
        <v>49000</v>
      </c>
      <c r="H542" s="79">
        <v>30836.25</v>
      </c>
      <c r="I542" s="79">
        <v>0</v>
      </c>
      <c r="J542" s="79">
        <v>18163.75</v>
      </c>
      <c r="K542" t="s">
        <v>512</v>
      </c>
      <c r="L542" s="1">
        <v>600</v>
      </c>
    </row>
    <row r="543" spans="1:12" ht="13.35" customHeight="1" x14ac:dyDescent="0.25">
      <c r="A543" t="s">
        <v>948</v>
      </c>
      <c r="B543" t="s">
        <v>533</v>
      </c>
      <c r="C543" t="s">
        <v>534</v>
      </c>
      <c r="D543" t="s">
        <v>512</v>
      </c>
      <c r="E543" t="s">
        <v>513</v>
      </c>
      <c r="F543" t="s">
        <v>533</v>
      </c>
      <c r="G543" s="79">
        <v>114000</v>
      </c>
      <c r="H543" s="79">
        <v>72885.919999999998</v>
      </c>
      <c r="I543" s="79">
        <v>0</v>
      </c>
      <c r="J543" s="79">
        <v>41114.080000000002</v>
      </c>
      <c r="K543" t="s">
        <v>512</v>
      </c>
      <c r="L543" s="1">
        <v>600</v>
      </c>
    </row>
    <row r="544" spans="1:12" ht="13.35" customHeight="1" x14ac:dyDescent="0.25">
      <c r="A544" t="s">
        <v>948</v>
      </c>
      <c r="B544" t="s">
        <v>535</v>
      </c>
      <c r="C544" t="s">
        <v>536</v>
      </c>
      <c r="D544" t="s">
        <v>512</v>
      </c>
      <c r="E544" t="s">
        <v>513</v>
      </c>
      <c r="F544" t="s">
        <v>535</v>
      </c>
      <c r="G544" s="79">
        <v>29000</v>
      </c>
      <c r="H544" s="79">
        <v>22351.3</v>
      </c>
      <c r="I544" s="79">
        <v>0</v>
      </c>
      <c r="J544" s="79">
        <v>6648.7</v>
      </c>
      <c r="K544" t="s">
        <v>512</v>
      </c>
      <c r="L544" s="1">
        <v>600</v>
      </c>
    </row>
    <row r="545" spans="1:12" ht="13.35" customHeight="1" x14ac:dyDescent="0.25">
      <c r="A545" t="s">
        <v>948</v>
      </c>
      <c r="B545" t="s">
        <v>537</v>
      </c>
      <c r="C545" t="s">
        <v>538</v>
      </c>
      <c r="D545" t="s">
        <v>512</v>
      </c>
      <c r="E545" t="s">
        <v>513</v>
      </c>
      <c r="F545" t="s">
        <v>537</v>
      </c>
      <c r="G545" s="79">
        <v>59200</v>
      </c>
      <c r="H545" s="79">
        <v>44860.04</v>
      </c>
      <c r="I545" s="79">
        <v>0</v>
      </c>
      <c r="J545" s="79">
        <v>14339.96</v>
      </c>
      <c r="K545" t="s">
        <v>512</v>
      </c>
      <c r="L545" s="1">
        <v>600</v>
      </c>
    </row>
    <row r="546" spans="1:12" ht="13.35" customHeight="1" x14ac:dyDescent="0.25">
      <c r="A546" t="s">
        <v>948</v>
      </c>
      <c r="B546" t="s">
        <v>483</v>
      </c>
      <c r="C546" t="s">
        <v>484</v>
      </c>
      <c r="D546" t="s">
        <v>501</v>
      </c>
      <c r="E546" t="s">
        <v>502</v>
      </c>
      <c r="F546" t="s">
        <v>483</v>
      </c>
      <c r="G546" s="79">
        <v>26000</v>
      </c>
      <c r="H546" s="79">
        <v>17684.77</v>
      </c>
      <c r="I546" s="79">
        <v>0</v>
      </c>
      <c r="J546" s="79">
        <v>8315.23</v>
      </c>
      <c r="K546" t="s">
        <v>501</v>
      </c>
      <c r="L546" s="1">
        <v>600</v>
      </c>
    </row>
    <row r="547" spans="1:12" ht="13.35" customHeight="1" x14ac:dyDescent="0.25">
      <c r="A547" t="s">
        <v>948</v>
      </c>
      <c r="B547" t="s">
        <v>378</v>
      </c>
      <c r="C547" t="s">
        <v>379</v>
      </c>
      <c r="D547" t="s">
        <v>382</v>
      </c>
      <c r="E547" t="s">
        <v>383</v>
      </c>
      <c r="F547" t="s">
        <v>378</v>
      </c>
      <c r="G547" s="79">
        <v>0</v>
      </c>
      <c r="H547" s="79">
        <v>412.49</v>
      </c>
      <c r="I547" s="79">
        <v>0</v>
      </c>
      <c r="J547" s="79">
        <v>-412.49</v>
      </c>
      <c r="K547" t="s">
        <v>382</v>
      </c>
      <c r="L547" s="1">
        <v>600</v>
      </c>
    </row>
    <row r="548" spans="1:12" ht="13.35" customHeight="1" x14ac:dyDescent="0.25">
      <c r="A548" t="s">
        <v>948</v>
      </c>
      <c r="B548" t="s">
        <v>378</v>
      </c>
      <c r="C548" t="s">
        <v>379</v>
      </c>
      <c r="D548" t="s">
        <v>384</v>
      </c>
      <c r="E548" t="s">
        <v>385</v>
      </c>
      <c r="F548" t="s">
        <v>378</v>
      </c>
      <c r="G548" s="79">
        <v>1070.57</v>
      </c>
      <c r="H548" s="79">
        <v>0</v>
      </c>
      <c r="I548" s="79">
        <v>0</v>
      </c>
      <c r="J548" s="79">
        <v>1070.57</v>
      </c>
      <c r="K548" t="s">
        <v>384</v>
      </c>
      <c r="L548" s="1">
        <v>600</v>
      </c>
    </row>
    <row r="549" spans="1:12" ht="13.35" customHeight="1" x14ac:dyDescent="0.25">
      <c r="A549" t="s">
        <v>948</v>
      </c>
      <c r="B549" t="s">
        <v>59</v>
      </c>
      <c r="C549" t="s">
        <v>60</v>
      </c>
      <c r="D549" t="s">
        <v>15</v>
      </c>
      <c r="E549" t="s">
        <v>16</v>
      </c>
      <c r="F549" t="s">
        <v>59</v>
      </c>
      <c r="G549" s="79">
        <v>125000</v>
      </c>
      <c r="H549" s="79">
        <v>125000</v>
      </c>
      <c r="I549" s="79">
        <v>0</v>
      </c>
      <c r="J549" s="79">
        <v>0</v>
      </c>
      <c r="K549" t="s">
        <v>15</v>
      </c>
      <c r="L549" s="1">
        <v>600</v>
      </c>
    </row>
    <row r="550" spans="1:12" ht="13.35" customHeight="1" x14ac:dyDescent="0.25">
      <c r="A550" t="s">
        <v>948</v>
      </c>
      <c r="B550" t="s">
        <v>106</v>
      </c>
      <c r="C550" t="s">
        <v>107</v>
      </c>
      <c r="D550" t="s">
        <v>15</v>
      </c>
      <c r="E550" t="s">
        <v>16</v>
      </c>
      <c r="F550" t="s">
        <v>106</v>
      </c>
      <c r="G550" s="79">
        <v>600</v>
      </c>
      <c r="H550" s="79">
        <v>0</v>
      </c>
      <c r="I550" s="79">
        <v>0</v>
      </c>
      <c r="J550" s="79">
        <v>600</v>
      </c>
      <c r="K550" t="s">
        <v>15</v>
      </c>
      <c r="L550" s="1">
        <v>600</v>
      </c>
    </row>
    <row r="551" spans="1:12" ht="13.35" customHeight="1" x14ac:dyDescent="0.25">
      <c r="A551" t="s">
        <v>948</v>
      </c>
      <c r="B551" t="s">
        <v>108</v>
      </c>
      <c r="C551" t="s">
        <v>109</v>
      </c>
      <c r="D551" t="s">
        <v>15</v>
      </c>
      <c r="E551" t="s">
        <v>16</v>
      </c>
      <c r="F551" t="s">
        <v>108</v>
      </c>
      <c r="G551" s="79">
        <v>1500</v>
      </c>
      <c r="H551" s="79">
        <v>1120.68</v>
      </c>
      <c r="I551" s="79">
        <v>0</v>
      </c>
      <c r="J551" s="79">
        <v>379.32</v>
      </c>
      <c r="K551" t="s">
        <v>15</v>
      </c>
      <c r="L551" s="1">
        <v>600</v>
      </c>
    </row>
    <row r="552" spans="1:12" ht="13.35" customHeight="1" x14ac:dyDescent="0.25">
      <c r="A552" t="s">
        <v>948</v>
      </c>
      <c r="B552" t="s">
        <v>120</v>
      </c>
      <c r="C552" t="s">
        <v>957</v>
      </c>
      <c r="D552" t="s">
        <v>15</v>
      </c>
      <c r="E552" t="s">
        <v>16</v>
      </c>
      <c r="F552" t="s">
        <v>120</v>
      </c>
      <c r="G552" s="79">
        <v>300</v>
      </c>
      <c r="H552" s="79">
        <v>0</v>
      </c>
      <c r="I552" s="79">
        <v>0</v>
      </c>
      <c r="J552" s="79">
        <v>300</v>
      </c>
      <c r="K552" t="s">
        <v>15</v>
      </c>
      <c r="L552" s="1">
        <v>600</v>
      </c>
    </row>
    <row r="553" spans="1:12" ht="13.35" customHeight="1" x14ac:dyDescent="0.25">
      <c r="A553" t="s">
        <v>948</v>
      </c>
      <c r="B553" t="s">
        <v>124</v>
      </c>
      <c r="C553" t="s">
        <v>958</v>
      </c>
      <c r="D553" t="s">
        <v>15</v>
      </c>
      <c r="E553" t="s">
        <v>16</v>
      </c>
      <c r="F553" t="s">
        <v>124</v>
      </c>
      <c r="G553" s="79">
        <v>350</v>
      </c>
      <c r="H553" s="79">
        <v>0</v>
      </c>
      <c r="I553" s="79">
        <v>0</v>
      </c>
      <c r="J553" s="79">
        <v>350</v>
      </c>
      <c r="K553" t="s">
        <v>15</v>
      </c>
      <c r="L553" s="1">
        <v>600</v>
      </c>
    </row>
    <row r="554" spans="1:12" ht="13.35" customHeight="1" x14ac:dyDescent="0.25">
      <c r="A554" t="s">
        <v>948</v>
      </c>
      <c r="B554" t="s">
        <v>963</v>
      </c>
      <c r="C554" t="s">
        <v>964</v>
      </c>
      <c r="D554" t="s">
        <v>15</v>
      </c>
      <c r="E554" t="s">
        <v>16</v>
      </c>
      <c r="F554" t="s">
        <v>963</v>
      </c>
      <c r="G554" s="79">
        <v>673895</v>
      </c>
      <c r="H554" s="79">
        <v>472633.82</v>
      </c>
      <c r="I554" s="79">
        <v>1546.13</v>
      </c>
      <c r="J554" s="79">
        <v>199715.05</v>
      </c>
      <c r="K554" t="s">
        <v>15</v>
      </c>
      <c r="L554" s="1">
        <v>600</v>
      </c>
    </row>
    <row r="555" spans="1:12" ht="13.35" customHeight="1" x14ac:dyDescent="0.25">
      <c r="A555" t="s">
        <v>948</v>
      </c>
      <c r="B555" t="s">
        <v>200</v>
      </c>
      <c r="C555" t="s">
        <v>201</v>
      </c>
      <c r="D555" t="s">
        <v>15</v>
      </c>
      <c r="E555" t="s">
        <v>16</v>
      </c>
      <c r="F555" t="s">
        <v>200</v>
      </c>
      <c r="G555" s="79">
        <v>12725</v>
      </c>
      <c r="H555" s="79">
        <v>3000</v>
      </c>
      <c r="I555" s="79">
        <v>0</v>
      </c>
      <c r="J555" s="79">
        <v>9725</v>
      </c>
      <c r="K555" t="s">
        <v>15</v>
      </c>
      <c r="L555" s="1">
        <v>600</v>
      </c>
    </row>
    <row r="556" spans="1:12" ht="13.35" customHeight="1" x14ac:dyDescent="0.25">
      <c r="A556" t="s">
        <v>948</v>
      </c>
      <c r="B556" t="s">
        <v>311</v>
      </c>
      <c r="C556" t="s">
        <v>312</v>
      </c>
      <c r="D556" t="s">
        <v>15</v>
      </c>
      <c r="E556" t="s">
        <v>16</v>
      </c>
      <c r="F556" t="s">
        <v>311</v>
      </c>
      <c r="G556" s="79">
        <v>1600</v>
      </c>
      <c r="H556" s="79">
        <v>0</v>
      </c>
      <c r="I556" s="79">
        <v>0</v>
      </c>
      <c r="J556" s="79">
        <v>1600</v>
      </c>
      <c r="K556" t="s">
        <v>15</v>
      </c>
      <c r="L556" s="1">
        <v>600</v>
      </c>
    </row>
    <row r="557" spans="1:12" ht="13.35" customHeight="1" x14ac:dyDescent="0.25">
      <c r="A557" t="s">
        <v>948</v>
      </c>
      <c r="B557" t="s">
        <v>315</v>
      </c>
      <c r="C557" t="s">
        <v>316</v>
      </c>
      <c r="D557" t="s">
        <v>15</v>
      </c>
      <c r="E557" t="s">
        <v>16</v>
      </c>
      <c r="F557" t="s">
        <v>315</v>
      </c>
      <c r="G557" s="79">
        <v>750</v>
      </c>
      <c r="H557" s="79">
        <v>0</v>
      </c>
      <c r="I557" s="79">
        <v>0</v>
      </c>
      <c r="J557" s="79">
        <v>750</v>
      </c>
      <c r="K557" t="s">
        <v>15</v>
      </c>
      <c r="L557" s="1">
        <v>600</v>
      </c>
    </row>
    <row r="558" spans="1:12" ht="13.35" customHeight="1" x14ac:dyDescent="0.25">
      <c r="A558" t="s">
        <v>948</v>
      </c>
      <c r="B558" t="s">
        <v>317</v>
      </c>
      <c r="C558" t="s">
        <v>318</v>
      </c>
      <c r="D558" t="s">
        <v>15</v>
      </c>
      <c r="E558" t="s">
        <v>16</v>
      </c>
      <c r="F558" t="s">
        <v>317</v>
      </c>
      <c r="G558" s="79">
        <v>513.96</v>
      </c>
      <c r="H558" s="79">
        <v>0</v>
      </c>
      <c r="I558" s="79">
        <v>0</v>
      </c>
      <c r="J558" s="79">
        <v>513.96</v>
      </c>
      <c r="K558" t="s">
        <v>15</v>
      </c>
      <c r="L558" s="1">
        <v>600</v>
      </c>
    </row>
    <row r="559" spans="1:12" ht="13.35" customHeight="1" x14ac:dyDescent="0.25">
      <c r="A559" t="s">
        <v>948</v>
      </c>
      <c r="B559" t="s">
        <v>321</v>
      </c>
      <c r="C559" t="s">
        <v>322</v>
      </c>
      <c r="D559" t="s">
        <v>15</v>
      </c>
      <c r="E559" t="s">
        <v>16</v>
      </c>
      <c r="F559" t="s">
        <v>321</v>
      </c>
      <c r="G559" s="79">
        <v>1000</v>
      </c>
      <c r="H559" s="79">
        <v>0</v>
      </c>
      <c r="I559" s="79">
        <v>0</v>
      </c>
      <c r="J559" s="79">
        <v>1000</v>
      </c>
      <c r="K559" t="s">
        <v>15</v>
      </c>
      <c r="L559" s="1">
        <v>600</v>
      </c>
    </row>
    <row r="560" spans="1:12" ht="13.35" customHeight="1" x14ac:dyDescent="0.25">
      <c r="A560" t="s">
        <v>948</v>
      </c>
      <c r="B560" t="s">
        <v>323</v>
      </c>
      <c r="C560" t="s">
        <v>324</v>
      </c>
      <c r="D560" t="s">
        <v>15</v>
      </c>
      <c r="E560" t="s">
        <v>16</v>
      </c>
      <c r="F560" t="s">
        <v>323</v>
      </c>
      <c r="G560" s="79">
        <v>500</v>
      </c>
      <c r="H560" s="79">
        <v>0</v>
      </c>
      <c r="I560" s="79">
        <v>0</v>
      </c>
      <c r="J560" s="79">
        <v>500</v>
      </c>
      <c r="K560" t="s">
        <v>15</v>
      </c>
      <c r="L560" s="1">
        <v>600</v>
      </c>
    </row>
    <row r="561" spans="1:12" ht="13.35" customHeight="1" x14ac:dyDescent="0.25">
      <c r="A561" t="s">
        <v>948</v>
      </c>
      <c r="B561" t="s">
        <v>325</v>
      </c>
      <c r="C561" t="s">
        <v>326</v>
      </c>
      <c r="D561" t="s">
        <v>15</v>
      </c>
      <c r="E561" t="s">
        <v>16</v>
      </c>
      <c r="F561" t="s">
        <v>325</v>
      </c>
      <c r="G561" s="79">
        <v>700</v>
      </c>
      <c r="H561" s="79">
        <v>694.97</v>
      </c>
      <c r="I561" s="79">
        <v>0</v>
      </c>
      <c r="J561" s="79">
        <v>5.03</v>
      </c>
      <c r="K561" t="s">
        <v>15</v>
      </c>
      <c r="L561" s="1">
        <v>600</v>
      </c>
    </row>
    <row r="562" spans="1:12" ht="13.35" customHeight="1" x14ac:dyDescent="0.25">
      <c r="A562" t="s">
        <v>948</v>
      </c>
      <c r="B562" t="s">
        <v>327</v>
      </c>
      <c r="C562" t="s">
        <v>328</v>
      </c>
      <c r="D562" t="s">
        <v>15</v>
      </c>
      <c r="E562" t="s">
        <v>16</v>
      </c>
      <c r="F562" t="s">
        <v>327</v>
      </c>
      <c r="G562" s="79">
        <v>800</v>
      </c>
      <c r="H562" s="79">
        <v>588.34</v>
      </c>
      <c r="I562" s="79">
        <v>0</v>
      </c>
      <c r="J562" s="79">
        <v>211.66</v>
      </c>
      <c r="K562" t="s">
        <v>15</v>
      </c>
      <c r="L562" s="1">
        <v>600</v>
      </c>
    </row>
    <row r="563" spans="1:12" ht="13.35" customHeight="1" x14ac:dyDescent="0.25">
      <c r="A563" t="s">
        <v>948</v>
      </c>
      <c r="B563" t="s">
        <v>378</v>
      </c>
      <c r="C563" t="s">
        <v>379</v>
      </c>
      <c r="D563" t="s">
        <v>15</v>
      </c>
      <c r="E563" t="s">
        <v>16</v>
      </c>
      <c r="F563" t="s">
        <v>378</v>
      </c>
      <c r="G563" s="79">
        <v>416.16</v>
      </c>
      <c r="H563" s="79">
        <v>0</v>
      </c>
      <c r="I563" s="79">
        <v>0</v>
      </c>
      <c r="J563" s="79">
        <v>416.16</v>
      </c>
      <c r="K563" t="s">
        <v>15</v>
      </c>
      <c r="L563" s="1">
        <v>600</v>
      </c>
    </row>
    <row r="564" spans="1:12" ht="13.35" customHeight="1" x14ac:dyDescent="0.25">
      <c r="A564" t="s">
        <v>948</v>
      </c>
      <c r="B564" t="s">
        <v>412</v>
      </c>
      <c r="C564" t="s">
        <v>413</v>
      </c>
      <c r="D564" t="s">
        <v>15</v>
      </c>
      <c r="E564" t="s">
        <v>16</v>
      </c>
      <c r="F564" t="s">
        <v>412</v>
      </c>
      <c r="G564" s="79">
        <v>1020</v>
      </c>
      <c r="H564" s="79">
        <v>0</v>
      </c>
      <c r="I564" s="79">
        <v>0</v>
      </c>
      <c r="J564" s="79">
        <v>1020</v>
      </c>
      <c r="K564" t="s">
        <v>15</v>
      </c>
      <c r="L564" s="1">
        <v>600</v>
      </c>
    </row>
    <row r="565" spans="1:12" ht="13.35" customHeight="1" x14ac:dyDescent="0.25">
      <c r="A565" t="s">
        <v>948</v>
      </c>
      <c r="B565" t="s">
        <v>467</v>
      </c>
      <c r="C565" t="s">
        <v>466</v>
      </c>
      <c r="D565" t="s">
        <v>15</v>
      </c>
      <c r="E565" t="s">
        <v>16</v>
      </c>
      <c r="F565" t="s">
        <v>467</v>
      </c>
      <c r="G565" s="79">
        <v>156.06</v>
      </c>
      <c r="H565" s="79">
        <v>584</v>
      </c>
      <c r="I565" s="79">
        <v>0</v>
      </c>
      <c r="J565" s="79">
        <v>-427.94</v>
      </c>
      <c r="K565" t="s">
        <v>15</v>
      </c>
      <c r="L565" s="1">
        <v>600</v>
      </c>
    </row>
    <row r="566" spans="1:12" ht="13.35" customHeight="1" x14ac:dyDescent="0.25">
      <c r="A566" t="s">
        <v>948</v>
      </c>
      <c r="B566" t="s">
        <v>835</v>
      </c>
      <c r="C566" t="s">
        <v>836</v>
      </c>
      <c r="D566" t="s">
        <v>47</v>
      </c>
      <c r="E566" t="s">
        <v>48</v>
      </c>
      <c r="F566" t="s">
        <v>835</v>
      </c>
      <c r="G566" s="79">
        <v>2000</v>
      </c>
      <c r="H566" s="79">
        <v>0</v>
      </c>
      <c r="I566" s="79">
        <v>0</v>
      </c>
      <c r="J566" s="79">
        <v>2000</v>
      </c>
      <c r="K566" t="s">
        <v>47</v>
      </c>
      <c r="L566" s="1">
        <v>600</v>
      </c>
    </row>
    <row r="567" spans="1:12" ht="13.35" customHeight="1" x14ac:dyDescent="0.25">
      <c r="A567" t="s">
        <v>948</v>
      </c>
      <c r="B567" t="s">
        <v>618</v>
      </c>
      <c r="C567" t="s">
        <v>617</v>
      </c>
      <c r="D567" t="s">
        <v>47</v>
      </c>
      <c r="E567" t="s">
        <v>48</v>
      </c>
      <c r="F567" t="s">
        <v>618</v>
      </c>
      <c r="G567" s="79">
        <v>125000</v>
      </c>
      <c r="H567" s="79">
        <v>69603.289999999994</v>
      </c>
      <c r="I567" s="79">
        <v>427176.12</v>
      </c>
      <c r="J567" s="79">
        <v>-371779.41</v>
      </c>
      <c r="K567" t="s">
        <v>47</v>
      </c>
      <c r="L567" s="1">
        <v>600</v>
      </c>
    </row>
    <row r="568" spans="1:12" ht="13.35" customHeight="1" x14ac:dyDescent="0.25">
      <c r="A568" t="s">
        <v>948</v>
      </c>
      <c r="B568" t="s">
        <v>200</v>
      </c>
      <c r="C568" t="s">
        <v>201</v>
      </c>
      <c r="D568" t="s">
        <v>49</v>
      </c>
      <c r="E568" t="s">
        <v>50</v>
      </c>
      <c r="F568" t="s">
        <v>200</v>
      </c>
      <c r="G568" s="79">
        <v>6500</v>
      </c>
      <c r="H568" s="79">
        <v>599.79999999999995</v>
      </c>
      <c r="I568" s="79">
        <v>0</v>
      </c>
      <c r="J568" s="79">
        <v>5900.2</v>
      </c>
      <c r="K568" t="s">
        <v>49</v>
      </c>
      <c r="L568" s="1">
        <v>700</v>
      </c>
    </row>
    <row r="569" spans="1:12" ht="13.35" customHeight="1" x14ac:dyDescent="0.25">
      <c r="A569" t="s">
        <v>948</v>
      </c>
      <c r="B569" t="s">
        <v>204</v>
      </c>
      <c r="C569" t="s">
        <v>205</v>
      </c>
      <c r="D569" t="s">
        <v>49</v>
      </c>
      <c r="E569" t="s">
        <v>50</v>
      </c>
      <c r="F569" t="s">
        <v>204</v>
      </c>
      <c r="G569" s="79">
        <v>3000</v>
      </c>
      <c r="H569" s="79">
        <v>1432.2</v>
      </c>
      <c r="I569" s="79">
        <v>0</v>
      </c>
      <c r="J569" s="79">
        <v>1567.8</v>
      </c>
      <c r="K569" t="s">
        <v>49</v>
      </c>
      <c r="L569" s="1">
        <v>700</v>
      </c>
    </row>
    <row r="570" spans="1:12" ht="13.35" customHeight="1" x14ac:dyDescent="0.25">
      <c r="A570" t="s">
        <v>948</v>
      </c>
      <c r="B570" t="s">
        <v>206</v>
      </c>
      <c r="C570" t="s">
        <v>207</v>
      </c>
      <c r="D570" t="s">
        <v>49</v>
      </c>
      <c r="E570" t="s">
        <v>50</v>
      </c>
      <c r="F570" t="s">
        <v>206</v>
      </c>
      <c r="G570" s="79">
        <v>0</v>
      </c>
      <c r="H570" s="79">
        <v>31306.799999999999</v>
      </c>
      <c r="I570" s="79">
        <v>5445.6</v>
      </c>
      <c r="J570" s="79">
        <v>-36752.400000000001</v>
      </c>
      <c r="K570" t="s">
        <v>49</v>
      </c>
      <c r="L570" s="1">
        <v>700</v>
      </c>
    </row>
    <row r="571" spans="1:12" ht="13.35" customHeight="1" x14ac:dyDescent="0.25">
      <c r="A571" t="s">
        <v>948</v>
      </c>
      <c r="B571" t="s">
        <v>989</v>
      </c>
      <c r="C571" t="s">
        <v>990</v>
      </c>
      <c r="D571" t="s">
        <v>49</v>
      </c>
      <c r="E571" t="s">
        <v>50</v>
      </c>
      <c r="F571" t="s">
        <v>989</v>
      </c>
      <c r="G571" s="79">
        <v>0</v>
      </c>
      <c r="H571" s="79">
        <v>3088.31</v>
      </c>
      <c r="I571" s="79">
        <v>0</v>
      </c>
      <c r="J571" s="79">
        <v>-3088.31</v>
      </c>
      <c r="K571" t="s">
        <v>49</v>
      </c>
      <c r="L571" s="1">
        <v>700</v>
      </c>
    </row>
    <row r="572" spans="1:12" ht="13.35" customHeight="1" x14ac:dyDescent="0.25">
      <c r="A572" t="s">
        <v>948</v>
      </c>
      <c r="B572" t="s">
        <v>254</v>
      </c>
      <c r="C572" t="s">
        <v>255</v>
      </c>
      <c r="D572" t="s">
        <v>49</v>
      </c>
      <c r="E572" t="s">
        <v>50</v>
      </c>
      <c r="F572" t="s">
        <v>254</v>
      </c>
      <c r="G572" s="79">
        <v>19513.830000000002</v>
      </c>
      <c r="H572" s="79">
        <v>0</v>
      </c>
      <c r="I572" s="79">
        <v>0</v>
      </c>
      <c r="J572" s="79">
        <v>19513.830000000002</v>
      </c>
      <c r="K572" t="s">
        <v>49</v>
      </c>
      <c r="L572" s="1">
        <v>700</v>
      </c>
    </row>
    <row r="573" spans="1:12" ht="13.35" customHeight="1" x14ac:dyDescent="0.25">
      <c r="A573" t="s">
        <v>948</v>
      </c>
      <c r="B573" t="s">
        <v>394</v>
      </c>
      <c r="C573" t="s">
        <v>395</v>
      </c>
      <c r="D573" t="s">
        <v>49</v>
      </c>
      <c r="E573" t="s">
        <v>50</v>
      </c>
      <c r="F573" t="s">
        <v>394</v>
      </c>
      <c r="G573" s="79">
        <v>1040.4000000000001</v>
      </c>
      <c r="H573" s="79">
        <v>0</v>
      </c>
      <c r="I573" s="79">
        <v>0</v>
      </c>
      <c r="J573" s="79">
        <v>1040.4000000000001</v>
      </c>
      <c r="K573" t="s">
        <v>49</v>
      </c>
      <c r="L573" s="1">
        <v>700</v>
      </c>
    </row>
    <row r="574" spans="1:12" ht="13.35" customHeight="1" x14ac:dyDescent="0.25">
      <c r="A574" t="s">
        <v>948</v>
      </c>
      <c r="B574" t="s">
        <v>451</v>
      </c>
      <c r="C574" t="s">
        <v>452</v>
      </c>
      <c r="D574" t="s">
        <v>49</v>
      </c>
      <c r="E574" t="s">
        <v>50</v>
      </c>
      <c r="F574" t="s">
        <v>451</v>
      </c>
      <c r="G574" s="79">
        <v>3121.2</v>
      </c>
      <c r="H574" s="79">
        <v>0</v>
      </c>
      <c r="I574" s="79">
        <v>0</v>
      </c>
      <c r="J574" s="79">
        <v>3121.2</v>
      </c>
      <c r="K574" t="s">
        <v>49</v>
      </c>
      <c r="L574" s="1">
        <v>700</v>
      </c>
    </row>
    <row r="575" spans="1:12" ht="13.35" customHeight="1" x14ac:dyDescent="0.25">
      <c r="A575" t="s">
        <v>948</v>
      </c>
      <c r="B575" t="s">
        <v>464</v>
      </c>
      <c r="C575" t="s">
        <v>465</v>
      </c>
      <c r="D575" t="s">
        <v>49</v>
      </c>
      <c r="E575" t="s">
        <v>50</v>
      </c>
      <c r="F575" t="s">
        <v>464</v>
      </c>
      <c r="G575" s="79">
        <v>5000</v>
      </c>
      <c r="H575" s="79">
        <v>5568.5</v>
      </c>
      <c r="I575" s="79">
        <v>0</v>
      </c>
      <c r="J575" s="79">
        <v>-568.5</v>
      </c>
      <c r="K575" t="s">
        <v>49</v>
      </c>
      <c r="L575" s="1">
        <v>700</v>
      </c>
    </row>
    <row r="576" spans="1:12" ht="13.35" customHeight="1" x14ac:dyDescent="0.25">
      <c r="A576" t="s">
        <v>948</v>
      </c>
      <c r="B576" t="s">
        <v>467</v>
      </c>
      <c r="C576" t="s">
        <v>466</v>
      </c>
      <c r="D576" t="s">
        <v>49</v>
      </c>
      <c r="E576" t="s">
        <v>50</v>
      </c>
      <c r="F576" t="s">
        <v>467</v>
      </c>
      <c r="G576" s="79">
        <v>2288.88</v>
      </c>
      <c r="H576" s="79">
        <v>0</v>
      </c>
      <c r="I576" s="79">
        <v>0</v>
      </c>
      <c r="J576" s="79">
        <v>2288.88</v>
      </c>
      <c r="K576" t="s">
        <v>49</v>
      </c>
      <c r="L576" s="1">
        <v>700</v>
      </c>
    </row>
    <row r="577" spans="1:12" ht="13.35" customHeight="1" x14ac:dyDescent="0.25">
      <c r="A577" t="s">
        <v>948</v>
      </c>
      <c r="B577" t="s">
        <v>602</v>
      </c>
      <c r="C577" t="s">
        <v>601</v>
      </c>
      <c r="D577" t="s">
        <v>49</v>
      </c>
      <c r="E577" t="s">
        <v>50</v>
      </c>
      <c r="F577" t="s">
        <v>602</v>
      </c>
      <c r="G577" s="79">
        <v>520.20000000000005</v>
      </c>
      <c r="H577" s="79">
        <v>0</v>
      </c>
      <c r="I577" s="79">
        <v>0</v>
      </c>
      <c r="J577" s="79">
        <v>520.20000000000005</v>
      </c>
      <c r="K577" t="s">
        <v>49</v>
      </c>
      <c r="L577" s="1">
        <v>700</v>
      </c>
    </row>
    <row r="578" spans="1:12" ht="13.35" customHeight="1" x14ac:dyDescent="0.25">
      <c r="A578" t="s">
        <v>948</v>
      </c>
      <c r="B578" t="s">
        <v>616</v>
      </c>
      <c r="C578" t="s">
        <v>617</v>
      </c>
      <c r="D578" t="s">
        <v>49</v>
      </c>
      <c r="E578" t="s">
        <v>50</v>
      </c>
      <c r="F578" t="s">
        <v>616</v>
      </c>
      <c r="G578" s="79">
        <v>0</v>
      </c>
      <c r="H578" s="79">
        <v>1656540.89</v>
      </c>
      <c r="I578" s="79">
        <v>0</v>
      </c>
      <c r="J578" s="79">
        <v>-1656540.89</v>
      </c>
      <c r="K578" t="s">
        <v>49</v>
      </c>
      <c r="L578" s="1">
        <v>700</v>
      </c>
    </row>
    <row r="579" spans="1:12" ht="13.35" customHeight="1" x14ac:dyDescent="0.25">
      <c r="A579" t="s">
        <v>948</v>
      </c>
      <c r="B579" t="s">
        <v>711</v>
      </c>
      <c r="C579" t="s">
        <v>712</v>
      </c>
      <c r="D579" t="s">
        <v>49</v>
      </c>
      <c r="E579" t="s">
        <v>50</v>
      </c>
      <c r="F579" t="s">
        <v>711</v>
      </c>
      <c r="G579" s="79">
        <v>520.20000000000005</v>
      </c>
      <c r="H579" s="79">
        <v>0</v>
      </c>
      <c r="I579" s="79">
        <v>0</v>
      </c>
      <c r="J579" s="79">
        <v>520.20000000000005</v>
      </c>
      <c r="K579" t="s">
        <v>49</v>
      </c>
      <c r="L579" s="1">
        <v>700</v>
      </c>
    </row>
    <row r="580" spans="1:12" ht="13.35" customHeight="1" x14ac:dyDescent="0.25">
      <c r="A580" t="s">
        <v>948</v>
      </c>
      <c r="B580" t="s">
        <v>272</v>
      </c>
      <c r="C580" t="s">
        <v>273</v>
      </c>
      <c r="D580" t="s">
        <v>51</v>
      </c>
      <c r="E580" t="s">
        <v>52</v>
      </c>
      <c r="F580" t="s">
        <v>272</v>
      </c>
      <c r="G580" s="79">
        <v>6242.4</v>
      </c>
      <c r="H580" s="79">
        <v>0</v>
      </c>
      <c r="I580" s="79">
        <v>0</v>
      </c>
      <c r="J580" s="79">
        <v>6242.4</v>
      </c>
      <c r="K580" t="s">
        <v>51</v>
      </c>
      <c r="L580" s="1">
        <v>700</v>
      </c>
    </row>
    <row r="581" spans="1:12" ht="13.35" customHeight="1" x14ac:dyDescent="0.25">
      <c r="A581" t="s">
        <v>948</v>
      </c>
      <c r="B581" t="s">
        <v>319</v>
      </c>
      <c r="C581" t="s">
        <v>320</v>
      </c>
      <c r="D581" t="s">
        <v>51</v>
      </c>
      <c r="E581" t="s">
        <v>52</v>
      </c>
      <c r="F581" t="s">
        <v>319</v>
      </c>
      <c r="G581" s="79">
        <v>32345</v>
      </c>
      <c r="H581" s="79">
        <v>42412.58</v>
      </c>
      <c r="I581" s="79">
        <v>0</v>
      </c>
      <c r="J581" s="79">
        <v>-10067.58</v>
      </c>
      <c r="K581" t="s">
        <v>51</v>
      </c>
      <c r="L581" s="1">
        <v>700</v>
      </c>
    </row>
    <row r="582" spans="1:12" ht="13.35" customHeight="1" x14ac:dyDescent="0.25">
      <c r="A582" t="s">
        <v>948</v>
      </c>
      <c r="B582" t="s">
        <v>1028</v>
      </c>
      <c r="C582" t="s">
        <v>1029</v>
      </c>
      <c r="D582" t="s">
        <v>51</v>
      </c>
      <c r="E582" t="s">
        <v>52</v>
      </c>
      <c r="F582" t="s">
        <v>1028</v>
      </c>
      <c r="G582" s="79">
        <v>0</v>
      </c>
      <c r="H582" s="79">
        <v>0</v>
      </c>
      <c r="I582" s="79">
        <v>7599</v>
      </c>
      <c r="J582" s="79">
        <v>-7599</v>
      </c>
      <c r="K582" t="s">
        <v>51</v>
      </c>
      <c r="L582" s="1">
        <v>700</v>
      </c>
    </row>
    <row r="583" spans="1:12" ht="13.35" customHeight="1" x14ac:dyDescent="0.25">
      <c r="A583" t="s">
        <v>948</v>
      </c>
      <c r="B583" t="s">
        <v>276</v>
      </c>
      <c r="C583" t="s">
        <v>277</v>
      </c>
      <c r="D583" t="s">
        <v>100</v>
      </c>
      <c r="E583" t="s">
        <v>101</v>
      </c>
      <c r="F583" t="s">
        <v>276</v>
      </c>
      <c r="G583" s="79">
        <v>401.86</v>
      </c>
      <c r="H583" s="79">
        <v>0</v>
      </c>
      <c r="I583" s="79">
        <v>0</v>
      </c>
      <c r="J583" s="79">
        <v>401.86</v>
      </c>
      <c r="K583" t="s">
        <v>100</v>
      </c>
      <c r="L583" s="1">
        <v>700</v>
      </c>
    </row>
    <row r="584" spans="1:12" ht="13.35" customHeight="1" x14ac:dyDescent="0.25">
      <c r="A584" t="s">
        <v>948</v>
      </c>
      <c r="B584" t="s">
        <v>278</v>
      </c>
      <c r="C584" t="s">
        <v>279</v>
      </c>
      <c r="D584" t="s">
        <v>100</v>
      </c>
      <c r="E584" t="s">
        <v>101</v>
      </c>
      <c r="F584" t="s">
        <v>278</v>
      </c>
      <c r="G584" s="79">
        <v>390.15</v>
      </c>
      <c r="H584" s="79">
        <v>0</v>
      </c>
      <c r="I584" s="79">
        <v>0</v>
      </c>
      <c r="J584" s="79">
        <v>390.15</v>
      </c>
      <c r="K584" t="s">
        <v>100</v>
      </c>
      <c r="L584" s="1">
        <v>700</v>
      </c>
    </row>
    <row r="585" spans="1:12" ht="13.35" customHeight="1" x14ac:dyDescent="0.25">
      <c r="A585" t="s">
        <v>948</v>
      </c>
      <c r="B585" t="s">
        <v>282</v>
      </c>
      <c r="C585" t="s">
        <v>283</v>
      </c>
      <c r="D585" t="s">
        <v>100</v>
      </c>
      <c r="E585" t="s">
        <v>101</v>
      </c>
      <c r="F585" t="s">
        <v>282</v>
      </c>
      <c r="G585" s="79">
        <v>390.15</v>
      </c>
      <c r="H585" s="79">
        <v>0</v>
      </c>
      <c r="I585" s="79">
        <v>0</v>
      </c>
      <c r="J585" s="79">
        <v>390.15</v>
      </c>
      <c r="K585" t="s">
        <v>100</v>
      </c>
      <c r="L585" s="1">
        <v>700</v>
      </c>
    </row>
    <row r="586" spans="1:12" ht="13.35" customHeight="1" x14ac:dyDescent="0.25">
      <c r="A586" t="s">
        <v>948</v>
      </c>
      <c r="B586" t="s">
        <v>412</v>
      </c>
      <c r="C586" t="s">
        <v>413</v>
      </c>
      <c r="D586" t="s">
        <v>100</v>
      </c>
      <c r="E586" t="s">
        <v>101</v>
      </c>
      <c r="F586" t="s">
        <v>412</v>
      </c>
      <c r="G586" s="79">
        <v>2080.8000000000002</v>
      </c>
      <c r="H586" s="79">
        <v>0</v>
      </c>
      <c r="I586" s="79">
        <v>0</v>
      </c>
      <c r="J586" s="79">
        <v>2080.8000000000002</v>
      </c>
      <c r="K586" t="s">
        <v>100</v>
      </c>
      <c r="L586" s="1">
        <v>700</v>
      </c>
    </row>
    <row r="587" spans="1:12" ht="13.35" customHeight="1" x14ac:dyDescent="0.25">
      <c r="A587" t="s">
        <v>948</v>
      </c>
      <c r="B587" t="s">
        <v>449</v>
      </c>
      <c r="C587" t="s">
        <v>450</v>
      </c>
      <c r="D587" t="s">
        <v>100</v>
      </c>
      <c r="E587" t="s">
        <v>101</v>
      </c>
      <c r="F587" t="s">
        <v>449</v>
      </c>
      <c r="G587" s="79">
        <v>7864.24</v>
      </c>
      <c r="H587" s="79">
        <v>0</v>
      </c>
      <c r="I587" s="79">
        <v>0</v>
      </c>
      <c r="J587" s="79">
        <v>7864.24</v>
      </c>
      <c r="K587" t="s">
        <v>100</v>
      </c>
      <c r="L587" s="1">
        <v>700</v>
      </c>
    </row>
    <row r="588" spans="1:12" ht="13.35" customHeight="1" x14ac:dyDescent="0.25">
      <c r="A588" t="s">
        <v>948</v>
      </c>
      <c r="B588" t="s">
        <v>483</v>
      </c>
      <c r="C588" t="s">
        <v>484</v>
      </c>
      <c r="D588" t="s">
        <v>100</v>
      </c>
      <c r="E588" t="s">
        <v>101</v>
      </c>
      <c r="F588" t="s">
        <v>483</v>
      </c>
      <c r="G588" s="79">
        <v>58200</v>
      </c>
      <c r="H588" s="79">
        <v>67038</v>
      </c>
      <c r="I588" s="79">
        <v>0</v>
      </c>
      <c r="J588" s="79">
        <v>-8838</v>
      </c>
      <c r="K588" t="s">
        <v>100</v>
      </c>
      <c r="L588" s="1">
        <v>700</v>
      </c>
    </row>
    <row r="589" spans="1:12" ht="13.35" customHeight="1" x14ac:dyDescent="0.25">
      <c r="A589" t="s">
        <v>948</v>
      </c>
      <c r="B589" t="s">
        <v>575</v>
      </c>
      <c r="C589" t="s">
        <v>576</v>
      </c>
      <c r="D589" t="s">
        <v>100</v>
      </c>
      <c r="E589" t="s">
        <v>101</v>
      </c>
      <c r="F589" t="s">
        <v>575</v>
      </c>
      <c r="G589" s="79">
        <v>14000</v>
      </c>
      <c r="H589" s="79">
        <v>0</v>
      </c>
      <c r="I589" s="79">
        <v>0</v>
      </c>
      <c r="J589" s="79">
        <v>14000</v>
      </c>
      <c r="K589" t="s">
        <v>100</v>
      </c>
      <c r="L589" s="1">
        <v>700</v>
      </c>
    </row>
    <row r="590" spans="1:12" ht="13.35" customHeight="1" x14ac:dyDescent="0.25">
      <c r="A590" t="s">
        <v>948</v>
      </c>
      <c r="B590" t="s">
        <v>580</v>
      </c>
      <c r="C590" t="s">
        <v>581</v>
      </c>
      <c r="D590" t="s">
        <v>100</v>
      </c>
      <c r="E590" t="s">
        <v>101</v>
      </c>
      <c r="F590" t="s">
        <v>580</v>
      </c>
      <c r="G590" s="79">
        <v>40000</v>
      </c>
      <c r="H590" s="79">
        <v>0</v>
      </c>
      <c r="I590" s="79">
        <v>0</v>
      </c>
      <c r="J590" s="79">
        <v>40000</v>
      </c>
      <c r="K590" t="s">
        <v>100</v>
      </c>
      <c r="L590" s="1">
        <v>700</v>
      </c>
    </row>
    <row r="591" spans="1:12" ht="13.35" customHeight="1" x14ac:dyDescent="0.25">
      <c r="A591" t="s">
        <v>948</v>
      </c>
      <c r="B591" t="s">
        <v>618</v>
      </c>
      <c r="C591" t="s">
        <v>617</v>
      </c>
      <c r="D591" t="s">
        <v>100</v>
      </c>
      <c r="E591" t="s">
        <v>101</v>
      </c>
      <c r="F591" t="s">
        <v>618</v>
      </c>
      <c r="G591" s="79">
        <v>5202</v>
      </c>
      <c r="H591" s="79">
        <v>1578.4</v>
      </c>
      <c r="I591" s="79">
        <v>0</v>
      </c>
      <c r="J591" s="79">
        <v>3623.6</v>
      </c>
      <c r="K591" t="s">
        <v>100</v>
      </c>
      <c r="L591" s="1">
        <v>700</v>
      </c>
    </row>
    <row r="592" spans="1:12" ht="13.35" customHeight="1" x14ac:dyDescent="0.25">
      <c r="A592" t="s">
        <v>948</v>
      </c>
      <c r="B592" t="s">
        <v>394</v>
      </c>
      <c r="C592" t="s">
        <v>395</v>
      </c>
      <c r="D592" t="s">
        <v>402</v>
      </c>
      <c r="E592" t="s">
        <v>403</v>
      </c>
      <c r="F592" t="s">
        <v>394</v>
      </c>
      <c r="G592" s="79">
        <v>10404</v>
      </c>
      <c r="H592" s="79">
        <v>0</v>
      </c>
      <c r="I592" s="79">
        <v>0</v>
      </c>
      <c r="J592" s="79">
        <v>10404</v>
      </c>
      <c r="K592" t="s">
        <v>402</v>
      </c>
      <c r="L592" s="1">
        <v>800</v>
      </c>
    </row>
    <row r="593" spans="1:12" ht="13.35" customHeight="1" x14ac:dyDescent="0.25">
      <c r="A593" t="s">
        <v>948</v>
      </c>
      <c r="B593" t="s">
        <v>602</v>
      </c>
      <c r="C593" t="s">
        <v>601</v>
      </c>
      <c r="D593" t="s">
        <v>402</v>
      </c>
      <c r="E593" t="s">
        <v>403</v>
      </c>
      <c r="F593" t="s">
        <v>602</v>
      </c>
      <c r="G593" s="79">
        <v>686.66</v>
      </c>
      <c r="H593" s="79">
        <v>0</v>
      </c>
      <c r="I593" s="79">
        <v>0</v>
      </c>
      <c r="J593" s="79">
        <v>686.66</v>
      </c>
      <c r="K593" t="s">
        <v>402</v>
      </c>
      <c r="L593" s="1">
        <v>800</v>
      </c>
    </row>
    <row r="594" spans="1:12" ht="13.35" customHeight="1" x14ac:dyDescent="0.25">
      <c r="A594" t="s">
        <v>948</v>
      </c>
      <c r="B594" t="s">
        <v>21</v>
      </c>
      <c r="C594" t="s">
        <v>22</v>
      </c>
      <c r="D594" t="s">
        <v>53</v>
      </c>
      <c r="E594" t="s">
        <v>54</v>
      </c>
      <c r="F594" t="s">
        <v>21</v>
      </c>
      <c r="G594" s="79">
        <v>1380</v>
      </c>
      <c r="H594" s="79">
        <v>1278</v>
      </c>
      <c r="I594" s="79">
        <v>0</v>
      </c>
      <c r="J594" s="79">
        <v>102</v>
      </c>
      <c r="K594" t="s">
        <v>53</v>
      </c>
      <c r="L594" s="1">
        <v>800</v>
      </c>
    </row>
    <row r="595" spans="1:12" ht="13.35" customHeight="1" x14ac:dyDescent="0.25">
      <c r="A595" t="s">
        <v>948</v>
      </c>
      <c r="B595" t="s">
        <v>950</v>
      </c>
      <c r="C595" t="s">
        <v>951</v>
      </c>
      <c r="D595" t="s">
        <v>53</v>
      </c>
      <c r="E595" t="s">
        <v>54</v>
      </c>
      <c r="F595" t="s">
        <v>950</v>
      </c>
      <c r="G595" s="79">
        <v>189</v>
      </c>
      <c r="H595" s="79">
        <v>0</v>
      </c>
      <c r="I595" s="79">
        <v>0</v>
      </c>
      <c r="J595" s="79">
        <v>189</v>
      </c>
      <c r="K595" t="s">
        <v>53</v>
      </c>
      <c r="L595" s="1">
        <v>800</v>
      </c>
    </row>
    <row r="596" spans="1:12" ht="13.35" customHeight="1" x14ac:dyDescent="0.25">
      <c r="A596" t="s">
        <v>948</v>
      </c>
      <c r="B596" t="s">
        <v>96</v>
      </c>
      <c r="C596" t="s">
        <v>97</v>
      </c>
      <c r="D596" t="s">
        <v>53</v>
      </c>
      <c r="E596" t="s">
        <v>54</v>
      </c>
      <c r="F596" t="s">
        <v>96</v>
      </c>
      <c r="G596" s="79">
        <v>500</v>
      </c>
      <c r="H596" s="79">
        <v>0</v>
      </c>
      <c r="I596" s="79">
        <v>0</v>
      </c>
      <c r="J596" s="79">
        <v>500</v>
      </c>
      <c r="K596" t="s">
        <v>53</v>
      </c>
      <c r="L596" s="1">
        <v>800</v>
      </c>
    </row>
    <row r="597" spans="1:12" ht="13.35" customHeight="1" x14ac:dyDescent="0.25">
      <c r="A597" t="s">
        <v>948</v>
      </c>
      <c r="B597" t="s">
        <v>102</v>
      </c>
      <c r="C597" t="s">
        <v>103</v>
      </c>
      <c r="D597" t="s">
        <v>53</v>
      </c>
      <c r="E597" t="s">
        <v>54</v>
      </c>
      <c r="F597" t="s">
        <v>102</v>
      </c>
      <c r="G597" s="79">
        <v>600</v>
      </c>
      <c r="H597" s="79">
        <v>0</v>
      </c>
      <c r="I597" s="79">
        <v>0</v>
      </c>
      <c r="J597" s="79">
        <v>600</v>
      </c>
      <c r="K597" t="s">
        <v>53</v>
      </c>
      <c r="L597" s="1">
        <v>800</v>
      </c>
    </row>
    <row r="598" spans="1:12" ht="13.35" customHeight="1" x14ac:dyDescent="0.25">
      <c r="A598" t="s">
        <v>948</v>
      </c>
      <c r="B598" t="s">
        <v>106</v>
      </c>
      <c r="C598" t="s">
        <v>107</v>
      </c>
      <c r="D598" t="s">
        <v>53</v>
      </c>
      <c r="E598" t="s">
        <v>54</v>
      </c>
      <c r="F598" t="s">
        <v>106</v>
      </c>
      <c r="G598" s="79">
        <v>300</v>
      </c>
      <c r="H598" s="79">
        <v>0</v>
      </c>
      <c r="I598" s="79">
        <v>0</v>
      </c>
      <c r="J598" s="79">
        <v>300</v>
      </c>
      <c r="K598" t="s">
        <v>53</v>
      </c>
      <c r="L598" s="1">
        <v>800</v>
      </c>
    </row>
    <row r="599" spans="1:12" ht="13.35" customHeight="1" x14ac:dyDescent="0.25">
      <c r="A599" t="s">
        <v>948</v>
      </c>
      <c r="B599" t="s">
        <v>108</v>
      </c>
      <c r="C599" t="s">
        <v>109</v>
      </c>
      <c r="D599" t="s">
        <v>53</v>
      </c>
      <c r="E599" t="s">
        <v>54</v>
      </c>
      <c r="F599" t="s">
        <v>108</v>
      </c>
      <c r="G599" s="79">
        <v>200</v>
      </c>
      <c r="H599" s="79">
        <v>0</v>
      </c>
      <c r="I599" s="79">
        <v>0</v>
      </c>
      <c r="J599" s="79">
        <v>200</v>
      </c>
      <c r="K599" t="s">
        <v>53</v>
      </c>
      <c r="L599" s="1">
        <v>800</v>
      </c>
    </row>
    <row r="600" spans="1:12" ht="13.35" customHeight="1" x14ac:dyDescent="0.25">
      <c r="A600" t="s">
        <v>948</v>
      </c>
      <c r="B600" t="s">
        <v>110</v>
      </c>
      <c r="C600" t="s">
        <v>111</v>
      </c>
      <c r="D600" t="s">
        <v>53</v>
      </c>
      <c r="E600" t="s">
        <v>54</v>
      </c>
      <c r="F600" t="s">
        <v>110</v>
      </c>
      <c r="G600" s="79">
        <v>11</v>
      </c>
      <c r="H600" s="79">
        <v>0</v>
      </c>
      <c r="I600" s="79">
        <v>0</v>
      </c>
      <c r="J600" s="79">
        <v>11</v>
      </c>
      <c r="K600" t="s">
        <v>53</v>
      </c>
      <c r="L600" s="1">
        <v>800</v>
      </c>
    </row>
    <row r="601" spans="1:12" ht="13.35" customHeight="1" x14ac:dyDescent="0.25">
      <c r="A601" t="s">
        <v>948</v>
      </c>
      <c r="B601" t="s">
        <v>112</v>
      </c>
      <c r="C601" t="s">
        <v>113</v>
      </c>
      <c r="D601" t="s">
        <v>53</v>
      </c>
      <c r="E601" t="s">
        <v>54</v>
      </c>
      <c r="F601" t="s">
        <v>112</v>
      </c>
      <c r="G601" s="79">
        <v>1601.4</v>
      </c>
      <c r="H601" s="79">
        <v>400</v>
      </c>
      <c r="I601" s="79">
        <v>0</v>
      </c>
      <c r="J601" s="79">
        <v>1201.4000000000001</v>
      </c>
      <c r="K601" t="s">
        <v>53</v>
      </c>
      <c r="L601" s="1">
        <v>800</v>
      </c>
    </row>
    <row r="602" spans="1:12" ht="13.35" customHeight="1" x14ac:dyDescent="0.25">
      <c r="A602" t="s">
        <v>948</v>
      </c>
      <c r="B602" t="s">
        <v>116</v>
      </c>
      <c r="C602" t="s">
        <v>956</v>
      </c>
      <c r="D602" t="s">
        <v>53</v>
      </c>
      <c r="E602" t="s">
        <v>54</v>
      </c>
      <c r="F602" t="s">
        <v>116</v>
      </c>
      <c r="G602" s="79">
        <v>1200</v>
      </c>
      <c r="H602" s="79">
        <v>0</v>
      </c>
      <c r="I602" s="79">
        <v>0</v>
      </c>
      <c r="J602" s="79">
        <v>1200</v>
      </c>
      <c r="K602" t="s">
        <v>53</v>
      </c>
      <c r="L602" s="1">
        <v>800</v>
      </c>
    </row>
    <row r="603" spans="1:12" ht="13.35" customHeight="1" x14ac:dyDescent="0.25">
      <c r="A603" t="s">
        <v>948</v>
      </c>
      <c r="B603" t="s">
        <v>120</v>
      </c>
      <c r="C603" t="s">
        <v>957</v>
      </c>
      <c r="D603" t="s">
        <v>53</v>
      </c>
      <c r="E603" t="s">
        <v>54</v>
      </c>
      <c r="F603" t="s">
        <v>120</v>
      </c>
      <c r="G603" s="79">
        <v>1000</v>
      </c>
      <c r="H603" s="79">
        <v>385</v>
      </c>
      <c r="I603" s="79">
        <v>0</v>
      </c>
      <c r="J603" s="79">
        <v>615</v>
      </c>
      <c r="K603" t="s">
        <v>53</v>
      </c>
      <c r="L603" s="1">
        <v>800</v>
      </c>
    </row>
    <row r="604" spans="1:12" ht="13.35" customHeight="1" x14ac:dyDescent="0.25">
      <c r="A604" t="s">
        <v>948</v>
      </c>
      <c r="B604" t="s">
        <v>122</v>
      </c>
      <c r="C604" t="s">
        <v>123</v>
      </c>
      <c r="D604" t="s">
        <v>53</v>
      </c>
      <c r="E604" t="s">
        <v>54</v>
      </c>
      <c r="F604" t="s">
        <v>122</v>
      </c>
      <c r="G604" s="79">
        <v>2250</v>
      </c>
      <c r="H604" s="79">
        <v>450</v>
      </c>
      <c r="I604" s="79">
        <v>0</v>
      </c>
      <c r="J604" s="79">
        <v>1800</v>
      </c>
      <c r="K604" t="s">
        <v>53</v>
      </c>
      <c r="L604" s="1">
        <v>800</v>
      </c>
    </row>
    <row r="605" spans="1:12" ht="13.35" customHeight="1" x14ac:dyDescent="0.25">
      <c r="A605" t="s">
        <v>948</v>
      </c>
      <c r="B605" t="s">
        <v>124</v>
      </c>
      <c r="C605" t="s">
        <v>958</v>
      </c>
      <c r="D605" t="s">
        <v>53</v>
      </c>
      <c r="E605" t="s">
        <v>54</v>
      </c>
      <c r="F605" t="s">
        <v>124</v>
      </c>
      <c r="G605" s="79">
        <v>1000</v>
      </c>
      <c r="H605" s="79">
        <v>609</v>
      </c>
      <c r="I605" s="79">
        <v>0</v>
      </c>
      <c r="J605" s="79">
        <v>391</v>
      </c>
      <c r="K605" t="s">
        <v>53</v>
      </c>
      <c r="L605" s="1">
        <v>800</v>
      </c>
    </row>
    <row r="606" spans="1:12" ht="13.35" customHeight="1" x14ac:dyDescent="0.25">
      <c r="A606" t="s">
        <v>948</v>
      </c>
      <c r="B606" t="s">
        <v>126</v>
      </c>
      <c r="C606" t="s">
        <v>127</v>
      </c>
      <c r="D606" t="s">
        <v>53</v>
      </c>
      <c r="E606" t="s">
        <v>54</v>
      </c>
      <c r="F606" t="s">
        <v>126</v>
      </c>
      <c r="G606" s="79">
        <v>1000</v>
      </c>
      <c r="H606" s="79">
        <v>0</v>
      </c>
      <c r="I606" s="79">
        <v>0</v>
      </c>
      <c r="J606" s="79">
        <v>1000</v>
      </c>
      <c r="K606" t="s">
        <v>53</v>
      </c>
      <c r="L606" s="1">
        <v>800</v>
      </c>
    </row>
    <row r="607" spans="1:12" ht="13.35" customHeight="1" x14ac:dyDescent="0.25">
      <c r="A607" t="s">
        <v>948</v>
      </c>
      <c r="B607" t="s">
        <v>887</v>
      </c>
      <c r="C607" t="s">
        <v>888</v>
      </c>
      <c r="D607" t="s">
        <v>53</v>
      </c>
      <c r="E607" t="s">
        <v>54</v>
      </c>
      <c r="F607" t="s">
        <v>887</v>
      </c>
      <c r="G607" s="79">
        <v>3035</v>
      </c>
      <c r="H607" s="79">
        <v>3000</v>
      </c>
      <c r="I607" s="79">
        <v>0</v>
      </c>
      <c r="J607" s="79">
        <v>35</v>
      </c>
      <c r="K607" t="s">
        <v>53</v>
      </c>
      <c r="L607" s="1">
        <v>800</v>
      </c>
    </row>
    <row r="608" spans="1:12" ht="13.35" customHeight="1" x14ac:dyDescent="0.25">
      <c r="A608" t="s">
        <v>948</v>
      </c>
      <c r="B608" t="s">
        <v>206</v>
      </c>
      <c r="C608" t="s">
        <v>207</v>
      </c>
      <c r="D608" t="s">
        <v>53</v>
      </c>
      <c r="E608" t="s">
        <v>54</v>
      </c>
      <c r="F608" t="s">
        <v>206</v>
      </c>
      <c r="G608" s="79">
        <v>37970</v>
      </c>
      <c r="H608" s="79">
        <v>21925.4</v>
      </c>
      <c r="I608" s="79">
        <v>0</v>
      </c>
      <c r="J608" s="79">
        <v>16044.6</v>
      </c>
      <c r="K608" t="s">
        <v>53</v>
      </c>
      <c r="L608" s="1">
        <v>800</v>
      </c>
    </row>
    <row r="609" spans="1:12" ht="13.35" customHeight="1" x14ac:dyDescent="0.25">
      <c r="A609" t="s">
        <v>948</v>
      </c>
      <c r="B609" t="s">
        <v>250</v>
      </c>
      <c r="C609" t="s">
        <v>251</v>
      </c>
      <c r="D609" t="s">
        <v>53</v>
      </c>
      <c r="E609" t="s">
        <v>54</v>
      </c>
      <c r="F609" t="s">
        <v>250</v>
      </c>
      <c r="G609" s="79">
        <v>3000</v>
      </c>
      <c r="H609" s="79">
        <v>784</v>
      </c>
      <c r="I609" s="79">
        <v>0</v>
      </c>
      <c r="J609" s="79">
        <v>2216</v>
      </c>
      <c r="K609" t="s">
        <v>53</v>
      </c>
      <c r="L609" s="1">
        <v>800</v>
      </c>
    </row>
    <row r="610" spans="1:12" ht="13.35" customHeight="1" x14ac:dyDescent="0.25">
      <c r="A610" t="s">
        <v>948</v>
      </c>
      <c r="B610" t="s">
        <v>334</v>
      </c>
      <c r="C610" t="s">
        <v>335</v>
      </c>
      <c r="D610" t="s">
        <v>53</v>
      </c>
      <c r="E610" t="s">
        <v>54</v>
      </c>
      <c r="F610" t="s">
        <v>334</v>
      </c>
      <c r="G610" s="79">
        <v>1040.4000000000001</v>
      </c>
      <c r="H610" s="79">
        <v>712</v>
      </c>
      <c r="I610" s="79">
        <v>0</v>
      </c>
      <c r="J610" s="79">
        <v>328.4</v>
      </c>
      <c r="K610" t="s">
        <v>53</v>
      </c>
      <c r="L610" s="1">
        <v>800</v>
      </c>
    </row>
    <row r="611" spans="1:12" ht="13.35" customHeight="1" x14ac:dyDescent="0.25">
      <c r="A611" t="s">
        <v>948</v>
      </c>
      <c r="B611" t="s">
        <v>378</v>
      </c>
      <c r="C611" t="s">
        <v>379</v>
      </c>
      <c r="D611" t="s">
        <v>53</v>
      </c>
      <c r="E611" t="s">
        <v>54</v>
      </c>
      <c r="F611" t="s">
        <v>378</v>
      </c>
      <c r="G611" s="79">
        <v>15606</v>
      </c>
      <c r="H611" s="79">
        <v>102</v>
      </c>
      <c r="I611" s="79">
        <v>0</v>
      </c>
      <c r="J611" s="79">
        <v>15504</v>
      </c>
      <c r="K611" t="s">
        <v>53</v>
      </c>
      <c r="L611" s="1">
        <v>800</v>
      </c>
    </row>
    <row r="612" spans="1:12" ht="13.35" customHeight="1" x14ac:dyDescent="0.25">
      <c r="A612" t="s">
        <v>948</v>
      </c>
      <c r="B612" t="s">
        <v>412</v>
      </c>
      <c r="C612" t="s">
        <v>413</v>
      </c>
      <c r="D612" t="s">
        <v>53</v>
      </c>
      <c r="E612" t="s">
        <v>54</v>
      </c>
      <c r="F612" t="s">
        <v>412</v>
      </c>
      <c r="G612" s="79">
        <v>4880.5</v>
      </c>
      <c r="H612" s="79">
        <v>550</v>
      </c>
      <c r="I612" s="79">
        <v>0</v>
      </c>
      <c r="J612" s="79">
        <v>4330.5</v>
      </c>
      <c r="K612" t="s">
        <v>53</v>
      </c>
      <c r="L612" s="1">
        <v>800</v>
      </c>
    </row>
    <row r="613" spans="1:12" ht="13.35" customHeight="1" x14ac:dyDescent="0.25">
      <c r="A613" t="s">
        <v>948</v>
      </c>
      <c r="B613" t="s">
        <v>414</v>
      </c>
      <c r="C613" t="s">
        <v>415</v>
      </c>
      <c r="D613" t="s">
        <v>53</v>
      </c>
      <c r="E613" t="s">
        <v>54</v>
      </c>
      <c r="F613" t="s">
        <v>414</v>
      </c>
      <c r="G613" s="79">
        <v>20000</v>
      </c>
      <c r="H613" s="79">
        <v>7140</v>
      </c>
      <c r="I613" s="79">
        <v>0</v>
      </c>
      <c r="J613" s="79">
        <v>12860</v>
      </c>
      <c r="K613" t="s">
        <v>53</v>
      </c>
      <c r="L613" s="1">
        <v>800</v>
      </c>
    </row>
    <row r="614" spans="1:12" ht="13.35" customHeight="1" x14ac:dyDescent="0.25">
      <c r="A614" t="s">
        <v>948</v>
      </c>
      <c r="B614" t="s">
        <v>425</v>
      </c>
      <c r="C614" t="s">
        <v>426</v>
      </c>
      <c r="D614" t="s">
        <v>53</v>
      </c>
      <c r="E614" t="s">
        <v>54</v>
      </c>
      <c r="F614" t="s">
        <v>425</v>
      </c>
      <c r="G614" s="79">
        <v>89</v>
      </c>
      <c r="H614" s="79">
        <v>89</v>
      </c>
      <c r="I614" s="79">
        <v>0</v>
      </c>
      <c r="J614" s="79">
        <v>0</v>
      </c>
      <c r="K614" t="s">
        <v>53</v>
      </c>
      <c r="L614" s="1">
        <v>800</v>
      </c>
    </row>
    <row r="615" spans="1:12" ht="13.35" customHeight="1" x14ac:dyDescent="0.25">
      <c r="A615" t="s">
        <v>948</v>
      </c>
      <c r="B615" t="s">
        <v>435</v>
      </c>
      <c r="C615" t="s">
        <v>121</v>
      </c>
      <c r="D615" t="s">
        <v>53</v>
      </c>
      <c r="E615" t="s">
        <v>54</v>
      </c>
      <c r="F615" t="s">
        <v>435</v>
      </c>
      <c r="G615" s="79">
        <v>1000</v>
      </c>
      <c r="H615" s="79">
        <v>309</v>
      </c>
      <c r="I615" s="79">
        <v>0</v>
      </c>
      <c r="J615" s="79">
        <v>691</v>
      </c>
      <c r="K615" t="s">
        <v>53</v>
      </c>
      <c r="L615" s="1">
        <v>800</v>
      </c>
    </row>
    <row r="616" spans="1:12" ht="13.35" customHeight="1" x14ac:dyDescent="0.25">
      <c r="A616" t="s">
        <v>948</v>
      </c>
      <c r="B616" t="s">
        <v>438</v>
      </c>
      <c r="C616" t="s">
        <v>439</v>
      </c>
      <c r="D616" t="s">
        <v>53</v>
      </c>
      <c r="E616" t="s">
        <v>54</v>
      </c>
      <c r="F616" t="s">
        <v>438</v>
      </c>
      <c r="G616" s="79">
        <v>1200</v>
      </c>
      <c r="H616" s="79">
        <v>0</v>
      </c>
      <c r="I616" s="79">
        <v>0</v>
      </c>
      <c r="J616" s="79">
        <v>1200</v>
      </c>
      <c r="K616" t="s">
        <v>53</v>
      </c>
      <c r="L616" s="1">
        <v>800</v>
      </c>
    </row>
    <row r="617" spans="1:12" ht="13.35" customHeight="1" x14ac:dyDescent="0.25">
      <c r="A617" t="s">
        <v>948</v>
      </c>
      <c r="B617" t="s">
        <v>451</v>
      </c>
      <c r="C617" t="s">
        <v>452</v>
      </c>
      <c r="D617" t="s">
        <v>53</v>
      </c>
      <c r="E617" t="s">
        <v>54</v>
      </c>
      <c r="F617" t="s">
        <v>451</v>
      </c>
      <c r="G617" s="79">
        <v>18444.400000000001</v>
      </c>
      <c r="H617" s="79">
        <v>6080</v>
      </c>
      <c r="I617" s="79">
        <v>0</v>
      </c>
      <c r="J617" s="79">
        <v>12364.4</v>
      </c>
      <c r="K617" t="s">
        <v>53</v>
      </c>
      <c r="L617" s="1">
        <v>800</v>
      </c>
    </row>
    <row r="618" spans="1:12" ht="13.35" customHeight="1" x14ac:dyDescent="0.25">
      <c r="A618" t="s">
        <v>948</v>
      </c>
      <c r="B618" t="s">
        <v>467</v>
      </c>
      <c r="C618" t="s">
        <v>466</v>
      </c>
      <c r="D618" t="s">
        <v>53</v>
      </c>
      <c r="E618" t="s">
        <v>54</v>
      </c>
      <c r="F618" t="s">
        <v>467</v>
      </c>
      <c r="G618" s="79">
        <v>1664.64</v>
      </c>
      <c r="H618" s="79">
        <v>915</v>
      </c>
      <c r="I618" s="79">
        <v>0</v>
      </c>
      <c r="J618" s="79">
        <v>749.64</v>
      </c>
      <c r="K618" t="s">
        <v>53</v>
      </c>
      <c r="L618" s="1">
        <v>800</v>
      </c>
    </row>
    <row r="619" spans="1:12" ht="13.35" customHeight="1" x14ac:dyDescent="0.25">
      <c r="A619" t="s">
        <v>948</v>
      </c>
      <c r="B619" t="s">
        <v>482</v>
      </c>
      <c r="C619" t="s">
        <v>479</v>
      </c>
      <c r="D619" t="s">
        <v>53</v>
      </c>
      <c r="E619" t="s">
        <v>54</v>
      </c>
      <c r="F619" t="s">
        <v>482</v>
      </c>
      <c r="G619" s="79">
        <v>500</v>
      </c>
      <c r="H619" s="79">
        <v>0</v>
      </c>
      <c r="I619" s="79">
        <v>0</v>
      </c>
      <c r="J619" s="79">
        <v>500</v>
      </c>
      <c r="K619" t="s">
        <v>53</v>
      </c>
      <c r="L619" s="1">
        <v>800</v>
      </c>
    </row>
    <row r="620" spans="1:12" ht="13.35" customHeight="1" x14ac:dyDescent="0.25">
      <c r="A620" t="s">
        <v>948</v>
      </c>
      <c r="B620" t="s">
        <v>483</v>
      </c>
      <c r="C620" t="s">
        <v>484</v>
      </c>
      <c r="D620" t="s">
        <v>53</v>
      </c>
      <c r="E620" t="s">
        <v>54</v>
      </c>
      <c r="F620" t="s">
        <v>483</v>
      </c>
      <c r="G620" s="79">
        <v>4100</v>
      </c>
      <c r="H620" s="79">
        <v>45</v>
      </c>
      <c r="I620" s="79">
        <v>0</v>
      </c>
      <c r="J620" s="79">
        <v>4055</v>
      </c>
      <c r="K620" t="s">
        <v>53</v>
      </c>
      <c r="L620" s="1">
        <v>800</v>
      </c>
    </row>
    <row r="621" spans="1:12" ht="13.35" customHeight="1" x14ac:dyDescent="0.25">
      <c r="A621" t="s">
        <v>948</v>
      </c>
      <c r="B621" t="s">
        <v>503</v>
      </c>
      <c r="C621" t="s">
        <v>504</v>
      </c>
      <c r="D621" t="s">
        <v>53</v>
      </c>
      <c r="E621" t="s">
        <v>54</v>
      </c>
      <c r="F621" t="s">
        <v>503</v>
      </c>
      <c r="G621" s="79">
        <v>500</v>
      </c>
      <c r="H621" s="79">
        <v>0</v>
      </c>
      <c r="I621" s="79">
        <v>0</v>
      </c>
      <c r="J621" s="79">
        <v>500</v>
      </c>
      <c r="K621" t="s">
        <v>53</v>
      </c>
      <c r="L621" s="1">
        <v>800</v>
      </c>
    </row>
    <row r="622" spans="1:12" ht="13.35" customHeight="1" x14ac:dyDescent="0.25">
      <c r="A622" t="s">
        <v>948</v>
      </c>
      <c r="B622" t="s">
        <v>525</v>
      </c>
      <c r="C622" t="s">
        <v>526</v>
      </c>
      <c r="D622" t="s">
        <v>53</v>
      </c>
      <c r="E622" t="s">
        <v>54</v>
      </c>
      <c r="F622" t="s">
        <v>525</v>
      </c>
      <c r="G622" s="79">
        <v>500</v>
      </c>
      <c r="H622" s="79">
        <v>0</v>
      </c>
      <c r="I622" s="79">
        <v>0</v>
      </c>
      <c r="J622" s="79">
        <v>500</v>
      </c>
      <c r="K622" t="s">
        <v>53</v>
      </c>
      <c r="L622" s="1">
        <v>800</v>
      </c>
    </row>
    <row r="623" spans="1:12" ht="13.35" customHeight="1" x14ac:dyDescent="0.25">
      <c r="A623" t="s">
        <v>948</v>
      </c>
      <c r="B623" t="s">
        <v>529</v>
      </c>
      <c r="C623" t="s">
        <v>530</v>
      </c>
      <c r="D623" t="s">
        <v>53</v>
      </c>
      <c r="E623" t="s">
        <v>54</v>
      </c>
      <c r="F623" t="s">
        <v>529</v>
      </c>
      <c r="G623" s="79">
        <v>500</v>
      </c>
      <c r="H623" s="79">
        <v>0</v>
      </c>
      <c r="I623" s="79">
        <v>0</v>
      </c>
      <c r="J623" s="79">
        <v>500</v>
      </c>
      <c r="K623" t="s">
        <v>53</v>
      </c>
      <c r="L623" s="1">
        <v>800</v>
      </c>
    </row>
    <row r="624" spans="1:12" ht="13.35" customHeight="1" x14ac:dyDescent="0.25">
      <c r="A624" t="s">
        <v>948</v>
      </c>
      <c r="B624" t="s">
        <v>618</v>
      </c>
      <c r="C624" t="s">
        <v>617</v>
      </c>
      <c r="D624" t="s">
        <v>53</v>
      </c>
      <c r="E624" t="s">
        <v>54</v>
      </c>
      <c r="F624" t="s">
        <v>618</v>
      </c>
      <c r="G624" s="79">
        <v>832.32</v>
      </c>
      <c r="H624" s="79">
        <v>0</v>
      </c>
      <c r="I624" s="79">
        <v>0</v>
      </c>
      <c r="J624" s="79">
        <v>832.32</v>
      </c>
      <c r="K624" t="s">
        <v>53</v>
      </c>
      <c r="L624" s="1">
        <v>800</v>
      </c>
    </row>
    <row r="625" spans="1:12" ht="13.35" customHeight="1" x14ac:dyDescent="0.25">
      <c r="A625" t="s">
        <v>948</v>
      </c>
      <c r="B625" t="s">
        <v>639</v>
      </c>
      <c r="C625" t="s">
        <v>640</v>
      </c>
      <c r="D625" t="s">
        <v>53</v>
      </c>
      <c r="E625" t="s">
        <v>54</v>
      </c>
      <c r="F625" t="s">
        <v>639</v>
      </c>
      <c r="G625" s="79">
        <v>0</v>
      </c>
      <c r="H625" s="79">
        <v>6444</v>
      </c>
      <c r="I625" s="79">
        <v>0</v>
      </c>
      <c r="J625" s="79">
        <v>-6444</v>
      </c>
      <c r="K625" t="s">
        <v>53</v>
      </c>
      <c r="L625" s="1">
        <v>800</v>
      </c>
    </row>
    <row r="626" spans="1:12" ht="13.35" customHeight="1" x14ac:dyDescent="0.25">
      <c r="A626" t="s">
        <v>948</v>
      </c>
      <c r="B626" t="s">
        <v>378</v>
      </c>
      <c r="C626" t="s">
        <v>379</v>
      </c>
      <c r="D626" t="s">
        <v>386</v>
      </c>
      <c r="E626" t="s">
        <v>387</v>
      </c>
      <c r="F626" t="s">
        <v>378</v>
      </c>
      <c r="G626" s="79">
        <v>0</v>
      </c>
      <c r="H626" s="79">
        <v>-173823.48</v>
      </c>
      <c r="I626" s="79">
        <v>0</v>
      </c>
      <c r="J626" s="79">
        <v>173823.48</v>
      </c>
      <c r="K626" t="s">
        <v>386</v>
      </c>
      <c r="L626" s="1">
        <v>800</v>
      </c>
    </row>
    <row r="627" spans="1:12" ht="13.35" customHeight="1" x14ac:dyDescent="0.25">
      <c r="A627" t="s">
        <v>948</v>
      </c>
      <c r="B627" t="s">
        <v>717</v>
      </c>
      <c r="C627" t="s">
        <v>718</v>
      </c>
      <c r="D627" t="s">
        <v>719</v>
      </c>
      <c r="E627" t="s">
        <v>720</v>
      </c>
      <c r="F627" t="s">
        <v>717</v>
      </c>
      <c r="G627" s="79">
        <v>3132575</v>
      </c>
      <c r="H627" s="79">
        <v>1570449.05</v>
      </c>
      <c r="I627" s="79">
        <v>0</v>
      </c>
      <c r="J627" s="79">
        <v>1562125.95</v>
      </c>
      <c r="K627" t="s">
        <v>719</v>
      </c>
      <c r="L627" s="1">
        <v>800</v>
      </c>
    </row>
    <row r="628" spans="1:12" ht="13.35" customHeight="1" x14ac:dyDescent="0.25">
      <c r="A628" t="s">
        <v>948</v>
      </c>
      <c r="B628" t="s">
        <v>21</v>
      </c>
      <c r="C628" t="s">
        <v>22</v>
      </c>
      <c r="D628" t="s">
        <v>55</v>
      </c>
      <c r="E628" t="s">
        <v>56</v>
      </c>
      <c r="F628" t="s">
        <v>21</v>
      </c>
      <c r="G628" s="79">
        <v>7612.16</v>
      </c>
      <c r="H628" s="79">
        <v>4322.08</v>
      </c>
      <c r="I628" s="79">
        <v>0</v>
      </c>
      <c r="J628" s="79">
        <v>3290.08</v>
      </c>
      <c r="K628" t="s">
        <v>55</v>
      </c>
      <c r="L628" s="1">
        <v>800</v>
      </c>
    </row>
    <row r="629" spans="1:12" ht="13.35" customHeight="1" x14ac:dyDescent="0.25">
      <c r="A629" t="s">
        <v>948</v>
      </c>
      <c r="B629" t="s">
        <v>116</v>
      </c>
      <c r="C629" t="s">
        <v>956</v>
      </c>
      <c r="D629" t="s">
        <v>55</v>
      </c>
      <c r="E629" t="s">
        <v>56</v>
      </c>
      <c r="F629" t="s">
        <v>116</v>
      </c>
      <c r="G629" s="79">
        <v>0</v>
      </c>
      <c r="H629" s="79">
        <v>60</v>
      </c>
      <c r="I629" s="79">
        <v>0</v>
      </c>
      <c r="J629" s="79">
        <v>-60</v>
      </c>
      <c r="K629" t="s">
        <v>55</v>
      </c>
      <c r="L629" s="1">
        <v>800</v>
      </c>
    </row>
    <row r="630" spans="1:12" ht="13.35" customHeight="1" x14ac:dyDescent="0.25">
      <c r="A630" t="s">
        <v>948</v>
      </c>
      <c r="B630" t="s">
        <v>120</v>
      </c>
      <c r="C630" t="s">
        <v>957</v>
      </c>
      <c r="D630" t="s">
        <v>55</v>
      </c>
      <c r="E630" t="s">
        <v>56</v>
      </c>
      <c r="F630" t="s">
        <v>120</v>
      </c>
      <c r="G630" s="79">
        <v>0</v>
      </c>
      <c r="H630" s="79">
        <v>45</v>
      </c>
      <c r="I630" s="79">
        <v>0</v>
      </c>
      <c r="J630" s="79">
        <v>-45</v>
      </c>
      <c r="K630" t="s">
        <v>55</v>
      </c>
      <c r="L630" s="1">
        <v>800</v>
      </c>
    </row>
    <row r="631" spans="1:12" ht="13.35" customHeight="1" x14ac:dyDescent="0.25">
      <c r="A631" t="s">
        <v>948</v>
      </c>
      <c r="B631" t="s">
        <v>124</v>
      </c>
      <c r="C631" t="s">
        <v>958</v>
      </c>
      <c r="D631" t="s">
        <v>55</v>
      </c>
      <c r="E631" t="s">
        <v>56</v>
      </c>
      <c r="F631" t="s">
        <v>124</v>
      </c>
      <c r="G631" s="79">
        <v>0</v>
      </c>
      <c r="H631" s="79">
        <v>52.5</v>
      </c>
      <c r="I631" s="79">
        <v>0</v>
      </c>
      <c r="J631" s="79">
        <v>-52.5</v>
      </c>
      <c r="K631" t="s">
        <v>55</v>
      </c>
      <c r="L631" s="1">
        <v>800</v>
      </c>
    </row>
    <row r="632" spans="1:12" ht="13.35" customHeight="1" x14ac:dyDescent="0.25">
      <c r="A632" t="s">
        <v>948</v>
      </c>
      <c r="B632" t="s">
        <v>126</v>
      </c>
      <c r="C632" t="s">
        <v>127</v>
      </c>
      <c r="D632" t="s">
        <v>55</v>
      </c>
      <c r="E632" t="s">
        <v>56</v>
      </c>
      <c r="F632" t="s">
        <v>126</v>
      </c>
      <c r="G632" s="79">
        <v>0</v>
      </c>
      <c r="H632" s="79">
        <v>30</v>
      </c>
      <c r="I632" s="79">
        <v>0</v>
      </c>
      <c r="J632" s="79">
        <v>-30</v>
      </c>
      <c r="K632" t="s">
        <v>55</v>
      </c>
      <c r="L632" s="1">
        <v>800</v>
      </c>
    </row>
    <row r="633" spans="1:12" ht="13.35" customHeight="1" x14ac:dyDescent="0.25">
      <c r="A633" t="s">
        <v>948</v>
      </c>
      <c r="B633" t="s">
        <v>887</v>
      </c>
      <c r="C633" t="s">
        <v>888</v>
      </c>
      <c r="D633" t="s">
        <v>55</v>
      </c>
      <c r="E633" t="s">
        <v>56</v>
      </c>
      <c r="F633" t="s">
        <v>887</v>
      </c>
      <c r="G633" s="79">
        <v>500</v>
      </c>
      <c r="H633" s="79">
        <v>210</v>
      </c>
      <c r="I633" s="79">
        <v>0</v>
      </c>
      <c r="J633" s="79">
        <v>290</v>
      </c>
      <c r="K633" t="s">
        <v>55</v>
      </c>
      <c r="L633" s="1">
        <v>800</v>
      </c>
    </row>
    <row r="634" spans="1:12" ht="13.35" customHeight="1" x14ac:dyDescent="0.25">
      <c r="A634" t="s">
        <v>948</v>
      </c>
      <c r="B634" t="s">
        <v>408</v>
      </c>
      <c r="C634" t="s">
        <v>409</v>
      </c>
      <c r="D634" t="s">
        <v>410</v>
      </c>
      <c r="E634" t="s">
        <v>411</v>
      </c>
      <c r="F634" t="s">
        <v>408</v>
      </c>
      <c r="G634" s="79">
        <v>6242.4</v>
      </c>
      <c r="H634" s="79">
        <v>3858.17</v>
      </c>
      <c r="I634" s="79">
        <v>0</v>
      </c>
      <c r="J634" s="79">
        <v>2384.23</v>
      </c>
      <c r="K634" t="s">
        <v>410</v>
      </c>
      <c r="L634" s="1">
        <v>800</v>
      </c>
    </row>
    <row r="635" spans="1:12" ht="13.35" customHeight="1" x14ac:dyDescent="0.25">
      <c r="A635" t="s">
        <v>948</v>
      </c>
      <c r="B635" t="s">
        <v>717</v>
      </c>
      <c r="C635" t="s">
        <v>718</v>
      </c>
      <c r="D635" t="s">
        <v>104</v>
      </c>
      <c r="E635" t="s">
        <v>105</v>
      </c>
      <c r="F635" t="s">
        <v>717</v>
      </c>
      <c r="G635" s="79">
        <v>4016754</v>
      </c>
      <c r="H635" s="79">
        <v>3514133.21</v>
      </c>
      <c r="I635" s="79">
        <v>0</v>
      </c>
      <c r="J635" s="79">
        <v>502620.79</v>
      </c>
      <c r="K635" t="s">
        <v>104</v>
      </c>
      <c r="L635" s="1">
        <v>900</v>
      </c>
    </row>
    <row r="636" spans="1:12" ht="13.35" customHeight="1" x14ac:dyDescent="0.25">
      <c r="A636" t="s">
        <v>948</v>
      </c>
      <c r="B636" t="s">
        <v>734</v>
      </c>
      <c r="C636" t="s">
        <v>735</v>
      </c>
      <c r="D636" t="s">
        <v>736</v>
      </c>
      <c r="E636" t="s">
        <v>737</v>
      </c>
      <c r="F636" t="s">
        <v>734</v>
      </c>
      <c r="G636" s="79">
        <v>3668058.94</v>
      </c>
      <c r="H636" s="79">
        <v>0</v>
      </c>
      <c r="I636" s="79">
        <v>0</v>
      </c>
      <c r="J636" s="79">
        <v>3668058.94</v>
      </c>
      <c r="K636" t="s">
        <v>736</v>
      </c>
      <c r="L636" s="1">
        <v>900</v>
      </c>
    </row>
    <row r="637" spans="1:12" ht="13.35" customHeight="1" x14ac:dyDescent="0.25">
      <c r="A637" t="s">
        <v>948</v>
      </c>
      <c r="B637" t="s">
        <v>724</v>
      </c>
      <c r="C637" t="s">
        <v>725</v>
      </c>
      <c r="D637" t="s">
        <v>727</v>
      </c>
      <c r="E637" t="s">
        <v>726</v>
      </c>
      <c r="F637" t="s">
        <v>724</v>
      </c>
      <c r="G637" s="79">
        <v>885877.14</v>
      </c>
      <c r="H637" s="79">
        <v>250000</v>
      </c>
      <c r="I637" s="79">
        <v>0</v>
      </c>
      <c r="J637" s="79">
        <v>635877.14</v>
      </c>
      <c r="K637" t="s">
        <v>727</v>
      </c>
      <c r="L637" s="1">
        <v>900</v>
      </c>
    </row>
    <row r="638" spans="1:12" ht="13.35" customHeight="1" x14ac:dyDescent="0.25">
      <c r="A638" t="s">
        <v>948</v>
      </c>
      <c r="B638" t="s">
        <v>728</v>
      </c>
      <c r="C638" t="s">
        <v>729</v>
      </c>
      <c r="D638" t="s">
        <v>727</v>
      </c>
      <c r="E638" t="s">
        <v>726</v>
      </c>
      <c r="F638" t="s">
        <v>728</v>
      </c>
      <c r="G638" s="79">
        <v>50000</v>
      </c>
      <c r="H638" s="79">
        <v>600000</v>
      </c>
      <c r="I638" s="79">
        <v>0</v>
      </c>
      <c r="J638" s="79">
        <v>-550000</v>
      </c>
      <c r="K638" t="s">
        <v>727</v>
      </c>
      <c r="L638" s="1">
        <v>900</v>
      </c>
    </row>
    <row r="639" spans="1:12" ht="13.35" customHeight="1" x14ac:dyDescent="0.25">
      <c r="A639" t="s">
        <v>948</v>
      </c>
      <c r="B639" t="s">
        <v>730</v>
      </c>
      <c r="C639" t="s">
        <v>731</v>
      </c>
      <c r="D639" t="s">
        <v>727</v>
      </c>
      <c r="E639" t="s">
        <v>726</v>
      </c>
      <c r="F639" t="s">
        <v>730</v>
      </c>
      <c r="G639" s="79">
        <v>625000</v>
      </c>
      <c r="H639" s="79">
        <v>625000</v>
      </c>
      <c r="I639" s="79">
        <v>0</v>
      </c>
      <c r="J639" s="79">
        <v>0</v>
      </c>
      <c r="K639" t="s">
        <v>727</v>
      </c>
      <c r="L639" s="1">
        <v>900</v>
      </c>
    </row>
    <row r="640" spans="1:12" ht="13.35" customHeight="1" x14ac:dyDescent="0.25">
      <c r="A640" t="s">
        <v>948</v>
      </c>
      <c r="B640" t="s">
        <v>734</v>
      </c>
      <c r="C640" t="s">
        <v>735</v>
      </c>
      <c r="D640" t="s">
        <v>738</v>
      </c>
      <c r="E640" t="s">
        <v>739</v>
      </c>
      <c r="F640" t="s">
        <v>734</v>
      </c>
      <c r="G640" s="79">
        <v>150000</v>
      </c>
      <c r="H640" s="79">
        <v>0</v>
      </c>
      <c r="I640" s="79">
        <v>0</v>
      </c>
      <c r="J640" s="79">
        <v>150000</v>
      </c>
      <c r="K640" t="s">
        <v>738</v>
      </c>
      <c r="L640" s="1">
        <v>900</v>
      </c>
    </row>
    <row r="641" spans="1:12" ht="13.35" customHeight="1" x14ac:dyDescent="0.25">
      <c r="A641" t="s">
        <v>948</v>
      </c>
      <c r="B641" t="s">
        <v>734</v>
      </c>
      <c r="C641" t="s">
        <v>735</v>
      </c>
      <c r="D641" t="s">
        <v>740</v>
      </c>
      <c r="E641" t="s">
        <v>741</v>
      </c>
      <c r="F641" t="s">
        <v>734</v>
      </c>
      <c r="G641" s="79">
        <v>50000</v>
      </c>
      <c r="H641" s="79">
        <v>0</v>
      </c>
      <c r="I641" s="79">
        <v>0</v>
      </c>
      <c r="J641" s="79">
        <v>50000</v>
      </c>
      <c r="K641" t="s">
        <v>740</v>
      </c>
      <c r="L641" s="1">
        <v>900</v>
      </c>
    </row>
    <row r="645" spans="1:12" ht="13.35" customHeight="1" thickBot="1" x14ac:dyDescent="0.3">
      <c r="F645" s="73"/>
      <c r="G645" s="75" t="s">
        <v>5</v>
      </c>
      <c r="H645" s="75" t="s">
        <v>6</v>
      </c>
      <c r="I645" s="75" t="s">
        <v>7</v>
      </c>
    </row>
    <row r="646" spans="1:12" ht="13.35" customHeight="1" x14ac:dyDescent="0.25">
      <c r="F646" s="69">
        <v>200</v>
      </c>
      <c r="G646" s="72">
        <f t="shared" ref="G646:G653" si="0">SUMIF($L$3:$L$641,F646,$G$3:$G$641)</f>
        <v>582915</v>
      </c>
      <c r="H646" s="72">
        <f t="shared" ref="H646:I653" si="1">SUMIF($L$3:$L$641,$F646,H$3:H$641)</f>
        <v>309847.37</v>
      </c>
      <c r="I646" s="72">
        <f t="shared" si="1"/>
        <v>0</v>
      </c>
    </row>
    <row r="647" spans="1:12" ht="13.35" customHeight="1" x14ac:dyDescent="0.25">
      <c r="F647" s="69">
        <v>300</v>
      </c>
      <c r="G647" s="72">
        <f t="shared" si="0"/>
        <v>1662728.84</v>
      </c>
      <c r="H647" s="72">
        <f t="shared" si="1"/>
        <v>707568.40000000049</v>
      </c>
      <c r="I647" s="72">
        <f t="shared" si="1"/>
        <v>11727</v>
      </c>
    </row>
    <row r="648" spans="1:12" ht="13.35" customHeight="1" x14ac:dyDescent="0.25">
      <c r="F648" s="69">
        <v>400</v>
      </c>
      <c r="G648" s="72">
        <f t="shared" si="0"/>
        <v>1385184.26</v>
      </c>
      <c r="H648" s="72">
        <f t="shared" si="1"/>
        <v>615982.22000000009</v>
      </c>
      <c r="I648" s="72">
        <f t="shared" si="1"/>
        <v>19412.669999999998</v>
      </c>
    </row>
    <row r="649" spans="1:12" ht="13.35" customHeight="1" x14ac:dyDescent="0.25">
      <c r="F649" s="69">
        <v>500</v>
      </c>
      <c r="G649" s="72">
        <f t="shared" si="0"/>
        <v>12397823.319999995</v>
      </c>
      <c r="H649" s="72">
        <f t="shared" si="1"/>
        <v>6927146.5599999996</v>
      </c>
      <c r="I649" s="72">
        <f t="shared" si="1"/>
        <v>9180.7099999999991</v>
      </c>
    </row>
    <row r="650" spans="1:12" ht="13.35" customHeight="1" x14ac:dyDescent="0.25">
      <c r="F650" s="69">
        <v>600</v>
      </c>
      <c r="G650" s="72">
        <f t="shared" si="0"/>
        <v>3514358.2200000007</v>
      </c>
      <c r="H650" s="72">
        <f t="shared" si="1"/>
        <v>2278643.0799999996</v>
      </c>
      <c r="I650" s="72">
        <f t="shared" si="1"/>
        <v>880417.68</v>
      </c>
    </row>
    <row r="651" spans="1:12" ht="13.35" customHeight="1" x14ac:dyDescent="0.25">
      <c r="F651" s="69">
        <v>700</v>
      </c>
      <c r="G651" s="72">
        <f t="shared" si="0"/>
        <v>208621.31</v>
      </c>
      <c r="H651" s="72">
        <f t="shared" si="1"/>
        <v>1809565.48</v>
      </c>
      <c r="I651" s="72">
        <f t="shared" si="1"/>
        <v>13044.6</v>
      </c>
    </row>
    <row r="652" spans="1:12" ht="13.35" customHeight="1" x14ac:dyDescent="0.25">
      <c r="F652" s="69">
        <v>800</v>
      </c>
      <c r="G652" s="72">
        <f t="shared" si="0"/>
        <v>3284113.88</v>
      </c>
      <c r="H652" s="72">
        <f t="shared" si="1"/>
        <v>1456420.72</v>
      </c>
      <c r="I652" s="72">
        <f t="shared" si="1"/>
        <v>0</v>
      </c>
    </row>
    <row r="653" spans="1:12" ht="13.35" customHeight="1" x14ac:dyDescent="0.25">
      <c r="F653" s="69">
        <v>900</v>
      </c>
      <c r="G653" s="72">
        <f t="shared" si="0"/>
        <v>9445690.0800000001</v>
      </c>
      <c r="H653" s="72">
        <f t="shared" si="1"/>
        <v>4989133.21</v>
      </c>
      <c r="I653" s="72">
        <f t="shared" si="1"/>
        <v>0</v>
      </c>
    </row>
    <row r="654" spans="1:12" ht="13.35" customHeight="1" thickBot="1" x14ac:dyDescent="0.3">
      <c r="F654" s="72"/>
      <c r="G654" s="76">
        <f>SUM(G646:G653)</f>
        <v>32481434.909999989</v>
      </c>
      <c r="H654" s="76">
        <f t="shared" ref="H654:I654" si="2">SUM(H646:H653)</f>
        <v>19094307.040000003</v>
      </c>
      <c r="I654" s="76">
        <f t="shared" si="2"/>
        <v>933782.66</v>
      </c>
    </row>
    <row r="655" spans="1:12" ht="13.35" customHeight="1" thickTop="1" x14ac:dyDescent="0.25">
      <c r="F655" s="72"/>
      <c r="G655" s="72">
        <f>+G654-G1</f>
        <v>0</v>
      </c>
      <c r="H655" s="72">
        <f>+H654-H1</f>
        <v>0</v>
      </c>
      <c r="I655" s="72">
        <f>+I654-I1</f>
        <v>0</v>
      </c>
    </row>
  </sheetData>
  <sortState ref="A3:L641">
    <sortCondition ref="K3:K641"/>
    <sortCondition ref="B3:B641"/>
  </sortState>
  <printOptions headings="1" gridLines="1"/>
  <pageMargins left="0.75" right="0.25" top="1" bottom="1" header="0.5" footer="0.5"/>
  <pageSetup scale="49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 2022</vt:lpstr>
      <vt:lpstr>Raw Data</vt:lpstr>
      <vt:lpstr>'Jan 2022'!Print_Area</vt:lpstr>
      <vt:lpstr>'Raw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2022-02-02T19:13:10Z</cp:lastPrinted>
  <dcterms:created xsi:type="dcterms:W3CDTF">2019-02-19T16:19:10Z</dcterms:created>
  <dcterms:modified xsi:type="dcterms:W3CDTF">2022-02-03T19:31:33Z</dcterms:modified>
</cp:coreProperties>
</file>