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S:\Administration\0 Accountant\Judy\Finance Reports\FY 23-24\01.15.24 Board\"/>
    </mc:Choice>
  </mc:AlternateContent>
  <xr:revisionPtr revIDLastSave="0" documentId="8_{12831AE4-A71F-4CFB-8D34-652FC037321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ctual " sheetId="2" r:id="rId1"/>
  </sheets>
  <definedNames>
    <definedName name="_xlnm.Print_Area" localSheetId="0">'Actual '!$A$66:$F$95</definedName>
    <definedName name="_xlnm.Print_Titles" localSheetId="0">'Actual 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5" i="2" l="1"/>
  <c r="E95" i="2"/>
  <c r="F95" i="2" s="1"/>
  <c r="B95" i="2"/>
  <c r="D94" i="2"/>
  <c r="E94" i="2"/>
  <c r="F94" i="2" s="1"/>
  <c r="B94" i="2"/>
  <c r="C89" i="2"/>
  <c r="E93" i="2" s="1"/>
  <c r="F93" i="2" s="1"/>
  <c r="D93" i="2"/>
  <c r="B93" i="2"/>
  <c r="B92" i="2"/>
  <c r="B91" i="2"/>
  <c r="D91" i="2" s="1"/>
  <c r="B90" i="2"/>
  <c r="D92" i="2" s="1"/>
  <c r="B89" i="2"/>
  <c r="D89" i="2" s="1"/>
  <c r="E88" i="2"/>
  <c r="B88" i="2"/>
  <c r="B87" i="2"/>
  <c r="E87" i="2"/>
  <c r="E86" i="2"/>
  <c r="B86" i="2"/>
  <c r="E85" i="2"/>
  <c r="B85" i="2"/>
  <c r="E84" i="2"/>
  <c r="B84" i="2"/>
  <c r="E83" i="2"/>
  <c r="B83" i="2"/>
  <c r="E82" i="2"/>
  <c r="B82" i="2"/>
  <c r="E77" i="2"/>
  <c r="E78" i="2"/>
  <c r="E79" i="2"/>
  <c r="E80" i="2"/>
  <c r="E81" i="2"/>
  <c r="B81" i="2"/>
  <c r="B79" i="2"/>
  <c r="B80" i="2"/>
  <c r="B78" i="2"/>
  <c r="E91" i="2" l="1"/>
  <c r="E92" i="2"/>
  <c r="F92" i="2" s="1"/>
  <c r="D90" i="2"/>
  <c r="F91" i="2"/>
  <c r="E90" i="2"/>
  <c r="F90" i="2" s="1"/>
  <c r="E89" i="2"/>
  <c r="F89" i="2" s="1"/>
  <c r="B77" i="2"/>
  <c r="B76" i="2"/>
  <c r="B75" i="2"/>
  <c r="B74" i="2"/>
  <c r="B73" i="2"/>
  <c r="B72" i="2"/>
  <c r="B71" i="2"/>
  <c r="B70" i="2"/>
  <c r="D86" i="2" l="1"/>
  <c r="F86" i="2" s="1"/>
  <c r="D87" i="2"/>
  <c r="F87" i="2" s="1"/>
  <c r="D88" i="2"/>
  <c r="F88" i="2" s="1"/>
  <c r="D82" i="2"/>
  <c r="F82" i="2" s="1"/>
  <c r="D84" i="2"/>
  <c r="F84" i="2" s="1"/>
  <c r="D81" i="2"/>
  <c r="F81" i="2" s="1"/>
  <c r="D83" i="2"/>
  <c r="F83" i="2" s="1"/>
  <c r="D85" i="2"/>
  <c r="F85" i="2" s="1"/>
  <c r="B69" i="2"/>
  <c r="D80" i="2" l="1"/>
  <c r="F80" i="2" s="1"/>
  <c r="B68" i="2"/>
  <c r="D79" i="2" s="1"/>
  <c r="F79" i="2" s="1"/>
  <c r="C65" i="2"/>
  <c r="E71" i="2" l="1"/>
  <c r="E75" i="2"/>
  <c r="E76" i="2"/>
  <c r="E72" i="2"/>
  <c r="E74" i="2"/>
  <c r="E73" i="2"/>
  <c r="E70" i="2"/>
  <c r="E69" i="2"/>
  <c r="E68" i="2"/>
  <c r="B67" i="2"/>
  <c r="D78" i="2" l="1"/>
  <c r="F78" i="2" s="1"/>
  <c r="B66" i="2"/>
  <c r="D77" i="2" s="1"/>
  <c r="F77" i="2" s="1"/>
  <c r="B65" i="2" l="1"/>
  <c r="D76" i="2" s="1"/>
  <c r="F76" i="2" s="1"/>
  <c r="B64" i="2" l="1"/>
  <c r="D75" i="2" l="1"/>
  <c r="F75" i="2" s="1"/>
  <c r="B63" i="2"/>
  <c r="D74" i="2" l="1"/>
  <c r="F74" i="2" s="1"/>
  <c r="B62" i="2"/>
  <c r="D73" i="2" s="1"/>
  <c r="F73" i="2" s="1"/>
  <c r="B61" i="2" l="1"/>
  <c r="D72" i="2" s="1"/>
  <c r="F72" i="2" s="1"/>
  <c r="B60" i="2" l="1"/>
  <c r="D71" i="2" s="1"/>
  <c r="F71" i="2" s="1"/>
  <c r="B59" i="2" l="1"/>
  <c r="D70" i="2" l="1"/>
  <c r="F70" i="2" s="1"/>
  <c r="B58" i="2"/>
  <c r="D69" i="2" l="1"/>
  <c r="F69" i="2" s="1"/>
  <c r="B57" i="2"/>
  <c r="D68" i="2" l="1"/>
  <c r="F68" i="2" s="1"/>
  <c r="B56" i="2"/>
  <c r="C56" i="2"/>
  <c r="C55" i="2"/>
  <c r="E56" i="2" l="1"/>
  <c r="D67" i="2"/>
  <c r="E67" i="2"/>
  <c r="E66" i="2"/>
  <c r="E65" i="2"/>
  <c r="E64" i="2"/>
  <c r="E63" i="2"/>
  <c r="E62" i="2"/>
  <c r="E61" i="2"/>
  <c r="E60" i="2"/>
  <c r="E59" i="2"/>
  <c r="E58" i="2"/>
  <c r="E57" i="2"/>
  <c r="E55" i="2"/>
  <c r="B55" i="2"/>
  <c r="F67" i="2" l="1"/>
  <c r="D66" i="2"/>
  <c r="F66" i="2" s="1"/>
  <c r="E54" i="2"/>
  <c r="B54" i="2"/>
  <c r="D65" i="2" s="1"/>
  <c r="F65" i="2" s="1"/>
  <c r="E53" i="2"/>
  <c r="B53" i="2"/>
  <c r="D64" i="2" l="1"/>
  <c r="F64" i="2" s="1"/>
  <c r="E52" i="2"/>
  <c r="B52" i="2"/>
  <c r="D63" i="2" s="1"/>
  <c r="F63" i="2" s="1"/>
  <c r="E51" i="2" l="1"/>
  <c r="B51" i="2"/>
  <c r="D62" i="2" l="1"/>
  <c r="F62" i="2" s="1"/>
  <c r="E50" i="2"/>
  <c r="B50" i="2"/>
  <c r="D61" i="2" l="1"/>
  <c r="F61" i="2" s="1"/>
  <c r="E49" i="2"/>
  <c r="B49" i="2"/>
  <c r="D60" i="2" s="1"/>
  <c r="F60" i="2" s="1"/>
  <c r="E48" i="2" l="1"/>
  <c r="B48" i="2"/>
  <c r="D59" i="2" l="1"/>
  <c r="F59" i="2" s="1"/>
  <c r="E47" i="2"/>
  <c r="B47" i="2"/>
  <c r="D58" i="2" s="1"/>
  <c r="F58" i="2" s="1"/>
  <c r="E46" i="2"/>
  <c r="B46" i="2"/>
  <c r="D57" i="2" l="1"/>
  <c r="F57" i="2" s="1"/>
  <c r="E42" i="2"/>
  <c r="E43" i="2"/>
  <c r="E44" i="2"/>
  <c r="E45" i="2"/>
  <c r="B44" i="2"/>
  <c r="B45" i="2"/>
  <c r="D54" i="2" s="1"/>
  <c r="F54" i="2" s="1"/>
  <c r="B43" i="2"/>
  <c r="B42" i="2"/>
  <c r="E41" i="2"/>
  <c r="B41" i="2"/>
  <c r="D53" i="2" l="1"/>
  <c r="F53" i="2" s="1"/>
  <c r="D56" i="2"/>
  <c r="F56" i="2" s="1"/>
  <c r="D55" i="2"/>
  <c r="F55" i="2" s="1"/>
  <c r="D52" i="2"/>
  <c r="F52" i="2" s="1"/>
  <c r="B40" i="2"/>
  <c r="D51" i="2" l="1"/>
  <c r="F51" i="2" s="1"/>
  <c r="B39" i="2"/>
  <c r="D50" i="2" l="1"/>
  <c r="F50" i="2" s="1"/>
  <c r="B38" i="2"/>
  <c r="D49" i="2" l="1"/>
  <c r="F49" i="2" s="1"/>
  <c r="B37" i="2"/>
  <c r="D48" i="2" l="1"/>
  <c r="F48" i="2" s="1"/>
  <c r="B36" i="2"/>
  <c r="D47" i="2" s="1"/>
  <c r="F47" i="2" s="1"/>
  <c r="B35" i="2" l="1"/>
  <c r="D46" i="2" l="1"/>
  <c r="F46" i="2" s="1"/>
  <c r="B34" i="2"/>
  <c r="D45" i="2" s="1"/>
  <c r="F45" i="2" s="1"/>
  <c r="B31" i="2" l="1"/>
  <c r="B32" i="2"/>
  <c r="B33" i="2"/>
  <c r="B30" i="2"/>
  <c r="D30" i="2" s="1"/>
  <c r="D35" i="2" l="1"/>
  <c r="D44" i="2"/>
  <c r="F44" i="2" s="1"/>
  <c r="D43" i="2"/>
  <c r="F43" i="2" s="1"/>
  <c r="D41" i="2"/>
  <c r="F41" i="2" s="1"/>
  <c r="D39" i="2"/>
  <c r="D42" i="2"/>
  <c r="F42" i="2" s="1"/>
  <c r="D32" i="2"/>
  <c r="D31" i="2"/>
  <c r="D40" i="2"/>
  <c r="D36" i="2"/>
  <c r="D34" i="2"/>
  <c r="D37" i="2"/>
  <c r="D33" i="2"/>
  <c r="D38" i="2"/>
  <c r="D29" i="2"/>
  <c r="C29" i="2"/>
  <c r="E29" i="2" l="1"/>
  <c r="F29" i="2" s="1"/>
  <c r="E40" i="2"/>
  <c r="F40" i="2" s="1"/>
  <c r="E39" i="2"/>
  <c r="F39" i="2" s="1"/>
  <c r="E38" i="2"/>
  <c r="F38" i="2" s="1"/>
  <c r="E37" i="2"/>
  <c r="F37" i="2" s="1"/>
  <c r="E36" i="2"/>
  <c r="F36" i="2" s="1"/>
  <c r="E35" i="2"/>
  <c r="F35" i="2" s="1"/>
  <c r="E34" i="2"/>
  <c r="F34" i="2" s="1"/>
  <c r="E33" i="2"/>
  <c r="F33" i="2" s="1"/>
  <c r="E31" i="2"/>
  <c r="F31" i="2" s="1"/>
  <c r="E30" i="2"/>
  <c r="F30" i="2" s="1"/>
  <c r="E32" i="2"/>
  <c r="F32" i="2" s="1"/>
  <c r="D28" i="2"/>
  <c r="C17" i="2" l="1"/>
  <c r="E28" i="2" s="1"/>
  <c r="F28" i="2" s="1"/>
  <c r="E27" i="2" l="1"/>
  <c r="D27" i="2"/>
  <c r="E26" i="2"/>
  <c r="D26" i="2"/>
  <c r="E25" i="2"/>
  <c r="D25" i="2"/>
  <c r="E24" i="2"/>
  <c r="D24" i="2"/>
  <c r="E23" i="2"/>
  <c r="D23" i="2"/>
  <c r="E22" i="2"/>
  <c r="D22" i="2"/>
  <c r="E21" i="2"/>
  <c r="D21" i="2"/>
  <c r="E20" i="2"/>
  <c r="D20" i="2"/>
  <c r="E19" i="2"/>
  <c r="D19" i="2"/>
  <c r="E18" i="2"/>
  <c r="D18" i="2"/>
  <c r="E17" i="2"/>
  <c r="D17" i="2"/>
  <c r="F22" i="2" l="1"/>
  <c r="F24" i="2"/>
  <c r="F26" i="2"/>
  <c r="F17" i="2"/>
  <c r="F19" i="2"/>
  <c r="F21" i="2"/>
  <c r="F23" i="2"/>
  <c r="F25" i="2"/>
  <c r="F27" i="2"/>
  <c r="F18" i="2"/>
  <c r="F20" i="2"/>
</calcChain>
</file>

<file path=xl/sharedStrings.xml><?xml version="1.0" encoding="utf-8"?>
<sst xmlns="http://schemas.openxmlformats.org/spreadsheetml/2006/main" count="9" uniqueCount="9">
  <si>
    <t>Budget</t>
  </si>
  <si>
    <t>Expense</t>
  </si>
  <si>
    <t>TTM Budget</t>
  </si>
  <si>
    <t>TTM Expense</t>
  </si>
  <si>
    <t>TTM Burn Rate</t>
  </si>
  <si>
    <t>Month</t>
  </si>
  <si>
    <t>Warren County School District</t>
  </si>
  <si>
    <t>TTM Burn Rate Analysis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</si>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</sst>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">
    <xf numFmtId="0" fontId="0" fillId="0" borderId="0" xfId="0"/>
    <xf numFmtId="17" fontId="0" fillId="0" borderId="0" xfId="0" applyNumberFormat="1"/>
    <xf numFmtId="164" fontId="0" fillId="0" borderId="0" xfId="1" applyNumberFormat="1" applyFont="1"/>
    <xf numFmtId="0" fontId="2" fillId="0" borderId="0" xfId="0" applyFont="1"/>
    <xf numFmtId="0" fontId="2" fillId="0" borderId="1" xfId="0" applyFont="1" applyBorder="1" applyAlignment="1">
      <alignment horizontal="center"/>
    </xf>
    <xf numFmtId="164" fontId="0" fillId="0" borderId="0" xfId="1" applyNumberFormat="1" applyFont="1" applyFill="1"/>
    <xf numFmtId="10" fontId="0" fillId="0" borderId="0" xfId="2" applyNumberFormat="1" applyFont="1" applyFill="1"/>
    <xf numFmtId="10" fontId="1" fillId="0" borderId="0" xfId="2" applyNumberFormat="1" applyFont="1" applyFill="1"/>
    <xf numFmtId="164" fontId="0" fillId="0" borderId="0" xfId="0" applyNumberFormat="1"/>
    <xf numFmtId="10" fontId="0" fillId="0" borderId="0" xfId="2" applyNumberFormat="1" applyFont="1"/>
    <xf numFmtId="17" fontId="0" fillId="2" borderId="0" xfId="0" applyNumberFormat="1" applyFill="1"/>
    <xf numFmtId="164" fontId="0" fillId="2" borderId="0" xfId="1" applyNumberFormat="1" applyFont="1" applyFill="1"/>
    <xf numFmtId="10" fontId="1" fillId="2" borderId="0" xfId="2" applyNumberFormat="1" applyFont="1" applyFill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4F4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95"/>
  <sheetViews>
    <sheetView tabSelected="1" zoomScaleNormal="100" workbookViewId="0">
      <pane ySplit="5" topLeftCell="A63" activePane="bottomLeft" state="frozen"/>
      <selection pane="bottomLeft" activeCell="F74" sqref="F74"/>
    </sheetView>
  </sheetViews>
  <sheetFormatPr defaultRowHeight="15" x14ac:dyDescent="0.25"/>
  <cols>
    <col min="1" max="1" width="20.140625" customWidth="1"/>
    <col min="2" max="2" width="17.5703125" customWidth="1"/>
    <col min="3" max="3" width="16" bestFit="1" customWidth="1"/>
    <col min="4" max="4" width="17.42578125" bestFit="1" customWidth="1"/>
    <col min="5" max="5" width="18.7109375" bestFit="1" customWidth="1"/>
    <col min="6" max="6" width="20.85546875" bestFit="1" customWidth="1"/>
  </cols>
  <sheetData>
    <row r="1" spans="1:6" x14ac:dyDescent="0.25">
      <c r="A1" s="3" t="s">
        <v>6</v>
      </c>
      <c r="B1" s="3"/>
      <c r="C1" s="3"/>
    </row>
    <row r="2" spans="1:6" x14ac:dyDescent="0.25">
      <c r="A2" s="3" t="s">
        <v>7</v>
      </c>
      <c r="B2" s="3"/>
      <c r="C2" s="3"/>
    </row>
    <row r="5" spans="1:6" ht="15.75" thickBot="1" x14ac:dyDescent="0.3">
      <c r="A5" s="4" t="s">
        <v>5</v>
      </c>
      <c r="B5" s="4" t="s">
        <v>0</v>
      </c>
      <c r="C5" s="4" t="s">
        <v>1</v>
      </c>
      <c r="D5" s="4" t="s">
        <v>2</v>
      </c>
      <c r="E5" s="4" t="s">
        <v>3</v>
      </c>
      <c r="F5" s="4" t="s">
        <v>4</v>
      </c>
    </row>
    <row r="6" spans="1:6" x14ac:dyDescent="0.25">
      <c r="A6" s="1">
        <v>42552</v>
      </c>
      <c r="B6" s="2">
        <v>6401535</v>
      </c>
      <c r="C6" s="2">
        <v>1795223</v>
      </c>
      <c r="D6" s="2"/>
    </row>
    <row r="7" spans="1:6" x14ac:dyDescent="0.25">
      <c r="A7" s="1">
        <v>42583</v>
      </c>
      <c r="B7" s="2">
        <v>6401535</v>
      </c>
      <c r="C7" s="2">
        <v>5180906</v>
      </c>
      <c r="D7" s="2"/>
    </row>
    <row r="8" spans="1:6" x14ac:dyDescent="0.25">
      <c r="A8" s="1">
        <v>42614</v>
      </c>
      <c r="B8" s="2">
        <v>6401535</v>
      </c>
      <c r="C8" s="2">
        <v>7352324</v>
      </c>
      <c r="D8" s="2"/>
    </row>
    <row r="9" spans="1:6" x14ac:dyDescent="0.25">
      <c r="A9" s="1">
        <v>42644</v>
      </c>
      <c r="B9" s="2">
        <v>6401535</v>
      </c>
      <c r="C9" s="2">
        <v>5647173</v>
      </c>
      <c r="D9" s="2"/>
    </row>
    <row r="10" spans="1:6" x14ac:dyDescent="0.25">
      <c r="A10" s="1">
        <v>42675</v>
      </c>
      <c r="B10" s="2">
        <v>6401535</v>
      </c>
      <c r="C10" s="2">
        <v>5806683</v>
      </c>
      <c r="D10" s="2"/>
    </row>
    <row r="11" spans="1:6" x14ac:dyDescent="0.25">
      <c r="A11" s="1">
        <v>42705</v>
      </c>
      <c r="B11" s="2">
        <v>6401535</v>
      </c>
      <c r="C11" s="2">
        <v>5110967</v>
      </c>
      <c r="D11" s="2"/>
    </row>
    <row r="12" spans="1:6" x14ac:dyDescent="0.25">
      <c r="A12" s="1">
        <v>42736</v>
      </c>
      <c r="B12" s="2">
        <v>6401535</v>
      </c>
      <c r="C12" s="2">
        <v>5357341</v>
      </c>
      <c r="D12" s="2"/>
    </row>
    <row r="13" spans="1:6" x14ac:dyDescent="0.25">
      <c r="A13" s="1">
        <v>42767</v>
      </c>
      <c r="B13" s="2">
        <v>6401535</v>
      </c>
      <c r="C13" s="2">
        <v>6098932</v>
      </c>
      <c r="D13" s="2"/>
    </row>
    <row r="14" spans="1:6" x14ac:dyDescent="0.25">
      <c r="A14" s="1">
        <v>42795</v>
      </c>
      <c r="B14" s="2">
        <v>6401535</v>
      </c>
      <c r="C14" s="2">
        <v>6865164</v>
      </c>
      <c r="D14" s="2"/>
    </row>
    <row r="15" spans="1:6" x14ac:dyDescent="0.25">
      <c r="A15" s="1">
        <v>42826</v>
      </c>
      <c r="B15" s="2">
        <v>6401535</v>
      </c>
      <c r="C15" s="2">
        <v>6033153</v>
      </c>
      <c r="D15" s="2"/>
    </row>
    <row r="16" spans="1:6" x14ac:dyDescent="0.25">
      <c r="A16" s="1">
        <v>42856</v>
      </c>
      <c r="B16" s="5">
        <v>6401535</v>
      </c>
      <c r="C16" s="5">
        <v>7602360.4800000004</v>
      </c>
      <c r="D16" s="2"/>
    </row>
    <row r="17" spans="1:6" x14ac:dyDescent="0.25">
      <c r="A17" s="1">
        <v>42887</v>
      </c>
      <c r="B17" s="5">
        <v>6401535</v>
      </c>
      <c r="C17" s="5">
        <f>10915704.04+1372812.05</f>
        <v>12288516.09</v>
      </c>
      <c r="D17" s="5">
        <f>+B17+B16+B15+B14+B13+B12+B11+B10+B9+B8+B7+B6</f>
        <v>76818420</v>
      </c>
      <c r="E17" s="8">
        <f>+C6+C7+C8+C9+C10+C11+C12+C13+C14+C15+C16+C17</f>
        <v>75138742.570000008</v>
      </c>
      <c r="F17" s="7">
        <f>+E17/D17</f>
        <v>0.97813444444704811</v>
      </c>
    </row>
    <row r="18" spans="1:6" x14ac:dyDescent="0.25">
      <c r="A18" s="1">
        <v>42917</v>
      </c>
      <c r="B18" s="5">
        <v>6504179</v>
      </c>
      <c r="C18" s="5">
        <v>1545896.32</v>
      </c>
      <c r="D18" s="5">
        <f>+B18+B17+B16+B15+B14+B13+B12+B11+B10+B9+B8+B7</f>
        <v>76921064</v>
      </c>
      <c r="E18" s="5">
        <f>+C18+C17+C16+C15+C14+C13+C12+C11+C10+C9+C8+C7</f>
        <v>74889415.890000001</v>
      </c>
      <c r="F18" s="6">
        <f t="shared" ref="F18:F27" si="0">+E18/D18</f>
        <v>0.97358788341773328</v>
      </c>
    </row>
    <row r="19" spans="1:6" x14ac:dyDescent="0.25">
      <c r="A19" s="1">
        <v>42948</v>
      </c>
      <c r="B19" s="5">
        <v>6504179</v>
      </c>
      <c r="C19" s="5">
        <v>4785159.5999999996</v>
      </c>
      <c r="D19" s="5">
        <f t="shared" ref="D19:E27" si="1">+B19+B18+B17+B16+B15+B14+B13+B12+B11+B10+B9+B8</f>
        <v>77023708</v>
      </c>
      <c r="E19" s="5">
        <f t="shared" si="1"/>
        <v>74493669.489999995</v>
      </c>
      <c r="F19" s="6">
        <f t="shared" si="0"/>
        <v>0.96715247063929977</v>
      </c>
    </row>
    <row r="20" spans="1:6" x14ac:dyDescent="0.25">
      <c r="A20" s="1">
        <v>42979</v>
      </c>
      <c r="B20" s="5">
        <v>6504179</v>
      </c>
      <c r="C20" s="5">
        <v>8008418.4400000004</v>
      </c>
      <c r="D20" s="5">
        <f t="shared" si="1"/>
        <v>77126352</v>
      </c>
      <c r="E20" s="5">
        <f t="shared" si="1"/>
        <v>75149763.930000007</v>
      </c>
      <c r="F20" s="6">
        <f t="shared" si="0"/>
        <v>0.97437207881944177</v>
      </c>
    </row>
    <row r="21" spans="1:6" x14ac:dyDescent="0.25">
      <c r="A21" s="1">
        <v>43009</v>
      </c>
      <c r="B21" s="5">
        <v>6504179</v>
      </c>
      <c r="C21" s="5">
        <v>6295612.9299999997</v>
      </c>
      <c r="D21" s="5">
        <f t="shared" si="1"/>
        <v>77228996</v>
      </c>
      <c r="E21" s="5">
        <f t="shared" si="1"/>
        <v>75798203.859999999</v>
      </c>
      <c r="F21" s="6">
        <f t="shared" si="0"/>
        <v>0.98147338157807984</v>
      </c>
    </row>
    <row r="22" spans="1:6" x14ac:dyDescent="0.25">
      <c r="A22" s="1">
        <v>43040</v>
      </c>
      <c r="B22" s="5">
        <v>6504179</v>
      </c>
      <c r="C22" s="5">
        <v>5551029.7400000002</v>
      </c>
      <c r="D22" s="5">
        <f t="shared" si="1"/>
        <v>77331640</v>
      </c>
      <c r="E22" s="5">
        <f t="shared" si="1"/>
        <v>75542550.600000009</v>
      </c>
      <c r="F22" s="6">
        <f t="shared" si="0"/>
        <v>0.97686471669293462</v>
      </c>
    </row>
    <row r="23" spans="1:6" x14ac:dyDescent="0.25">
      <c r="A23" s="1">
        <v>43070</v>
      </c>
      <c r="B23" s="5">
        <v>6504179</v>
      </c>
      <c r="C23" s="5">
        <v>5379127.1100000003</v>
      </c>
      <c r="D23" s="5">
        <f t="shared" si="1"/>
        <v>77434284</v>
      </c>
      <c r="E23" s="5">
        <f t="shared" si="1"/>
        <v>75810710.710000008</v>
      </c>
      <c r="F23" s="6">
        <f t="shared" si="0"/>
        <v>0.97903288819717127</v>
      </c>
    </row>
    <row r="24" spans="1:6" x14ac:dyDescent="0.25">
      <c r="A24" s="1">
        <v>43101</v>
      </c>
      <c r="B24" s="5">
        <v>6504179</v>
      </c>
      <c r="C24" s="5">
        <v>5563087.7599999998</v>
      </c>
      <c r="D24" s="5">
        <f t="shared" si="1"/>
        <v>77536928</v>
      </c>
      <c r="E24" s="5">
        <f t="shared" si="1"/>
        <v>76016457.469999999</v>
      </c>
      <c r="F24" s="6">
        <f t="shared" si="0"/>
        <v>0.98039036921865153</v>
      </c>
    </row>
    <row r="25" spans="1:6" x14ac:dyDescent="0.25">
      <c r="A25" s="1">
        <v>43132</v>
      </c>
      <c r="B25" s="5">
        <v>6504179</v>
      </c>
      <c r="C25" s="5">
        <v>6828751.5599999996</v>
      </c>
      <c r="D25" s="5">
        <f t="shared" si="1"/>
        <v>77639572</v>
      </c>
      <c r="E25" s="5">
        <f t="shared" si="1"/>
        <v>76746277.030000001</v>
      </c>
      <c r="F25" s="6">
        <f t="shared" si="0"/>
        <v>0.98849433417793697</v>
      </c>
    </row>
    <row r="26" spans="1:6" x14ac:dyDescent="0.25">
      <c r="A26" s="1">
        <v>43160</v>
      </c>
      <c r="B26" s="5">
        <v>6504179</v>
      </c>
      <c r="C26" s="8">
        <v>7055080.1299999999</v>
      </c>
      <c r="D26" s="5">
        <f t="shared" si="1"/>
        <v>77742216</v>
      </c>
      <c r="E26" s="5">
        <f t="shared" si="1"/>
        <v>76936193.159999996</v>
      </c>
      <c r="F26" s="6">
        <f t="shared" si="0"/>
        <v>0.98963210876314611</v>
      </c>
    </row>
    <row r="27" spans="1:6" x14ac:dyDescent="0.25">
      <c r="A27" s="1">
        <v>43191</v>
      </c>
      <c r="B27" s="5">
        <v>6504179</v>
      </c>
      <c r="C27" s="8">
        <v>6458423.0700000003</v>
      </c>
      <c r="D27" s="5">
        <f t="shared" si="1"/>
        <v>77844860</v>
      </c>
      <c r="E27" s="5">
        <f t="shared" si="1"/>
        <v>77361463.230000004</v>
      </c>
      <c r="F27" s="7">
        <f t="shared" si="0"/>
        <v>0.99379025448822189</v>
      </c>
    </row>
    <row r="28" spans="1:6" x14ac:dyDescent="0.25">
      <c r="A28" s="1">
        <v>43221</v>
      </c>
      <c r="B28" s="5">
        <v>6504179</v>
      </c>
      <c r="C28" s="8">
        <v>6210127.4699999997</v>
      </c>
      <c r="D28" s="5">
        <f t="shared" ref="D28:D29" si="2">+B28+B27+B26+B25+B24+B23+B22+B21+B20+B19+B18+B17</f>
        <v>77947504</v>
      </c>
      <c r="E28" s="5">
        <f t="shared" ref="E28:E29" si="3">+C28+C27+C26+C25+C24+C23+C22+C21+C20+C19+C18+C17</f>
        <v>75969230.219999999</v>
      </c>
      <c r="F28" s="7">
        <f t="shared" ref="F28:F29" si="4">+E28/D28</f>
        <v>0.97462043454271474</v>
      </c>
    </row>
    <row r="29" spans="1:6" x14ac:dyDescent="0.25">
      <c r="A29" s="1">
        <v>43252</v>
      </c>
      <c r="B29" s="5">
        <v>6504179</v>
      </c>
      <c r="C29" s="8">
        <f>13682555.12+675469.11</f>
        <v>14358024.229999999</v>
      </c>
      <c r="D29" s="5">
        <f t="shared" si="2"/>
        <v>78050148</v>
      </c>
      <c r="E29" s="5">
        <f t="shared" si="3"/>
        <v>78038738.359999985</v>
      </c>
      <c r="F29" s="7">
        <f t="shared" si="4"/>
        <v>0.99985381654881655</v>
      </c>
    </row>
    <row r="30" spans="1:6" x14ac:dyDescent="0.25">
      <c r="A30" s="1">
        <v>43282</v>
      </c>
      <c r="B30" s="5">
        <f>80815170.92/12</f>
        <v>6734597.5766666671</v>
      </c>
      <c r="C30" s="8">
        <v>1434766.11</v>
      </c>
      <c r="D30" s="5">
        <f t="shared" ref="D30:D33" si="5">+B30+B29+B28+B27+B26+B25+B24+B23+B22+B21+B20+B19</f>
        <v>78280566.576666668</v>
      </c>
      <c r="E30" s="5">
        <f t="shared" ref="E30:E33" si="6">+C30+C29+C28+C27+C26+C25+C24+C23+C22+C21+C20+C19</f>
        <v>77927608.149999991</v>
      </c>
      <c r="F30" s="7">
        <f t="shared" ref="F30:F33" si="7">+E30/D30</f>
        <v>0.99549111047476901</v>
      </c>
    </row>
    <row r="31" spans="1:6" x14ac:dyDescent="0.25">
      <c r="A31" s="1">
        <v>43313</v>
      </c>
      <c r="B31" s="5">
        <f t="shared" ref="B31:B41" si="8">80815170.92/12</f>
        <v>6734597.5766666671</v>
      </c>
      <c r="C31" s="8">
        <v>5499207.7000000002</v>
      </c>
      <c r="D31" s="5">
        <f t="shared" si="5"/>
        <v>78510985.153333336</v>
      </c>
      <c r="E31" s="5">
        <f t="shared" si="6"/>
        <v>78641656.25</v>
      </c>
      <c r="F31" s="7">
        <f t="shared" si="7"/>
        <v>1.0016643670489098</v>
      </c>
    </row>
    <row r="32" spans="1:6" x14ac:dyDescent="0.25">
      <c r="A32" s="1">
        <v>43344</v>
      </c>
      <c r="B32" s="5">
        <f t="shared" si="8"/>
        <v>6734597.5766666671</v>
      </c>
      <c r="C32" s="8">
        <v>6626173.0199999996</v>
      </c>
      <c r="D32" s="5">
        <f t="shared" si="5"/>
        <v>78741403.730000004</v>
      </c>
      <c r="E32" s="5">
        <f t="shared" si="6"/>
        <v>77259410.829999983</v>
      </c>
      <c r="F32" s="7">
        <f t="shared" si="7"/>
        <v>0.98117898805713832</v>
      </c>
    </row>
    <row r="33" spans="1:6" x14ac:dyDescent="0.25">
      <c r="A33" s="1">
        <v>43374</v>
      </c>
      <c r="B33" s="5">
        <f t="shared" si="8"/>
        <v>6734597.5766666671</v>
      </c>
      <c r="C33" s="8">
        <v>7167836.71</v>
      </c>
      <c r="D33" s="5">
        <f t="shared" si="5"/>
        <v>78971822.306666672</v>
      </c>
      <c r="E33" s="5">
        <f t="shared" si="6"/>
        <v>78131634.609999999</v>
      </c>
      <c r="F33" s="7">
        <f t="shared" si="7"/>
        <v>0.98936091795622971</v>
      </c>
    </row>
    <row r="34" spans="1:6" x14ac:dyDescent="0.25">
      <c r="A34" s="1">
        <v>43405</v>
      </c>
      <c r="B34" s="5">
        <f t="shared" si="8"/>
        <v>6734597.5766666671</v>
      </c>
      <c r="C34" s="8">
        <v>5527677.5800000001</v>
      </c>
      <c r="D34" s="5">
        <f t="shared" ref="D34" si="9">+B34+B33+B32+B31+B30+B29+B28+B27+B26+B25+B24+B23</f>
        <v>79202240.883333325</v>
      </c>
      <c r="E34" s="5">
        <f t="shared" ref="E34" si="10">+C34+C33+C32+C31+C30+C29+C28+C27+C26+C25+C24+C23</f>
        <v>78108282.450000003</v>
      </c>
      <c r="F34" s="7">
        <f t="shared" ref="F34" si="11">+E34/D34</f>
        <v>0.98618778432109333</v>
      </c>
    </row>
    <row r="35" spans="1:6" x14ac:dyDescent="0.25">
      <c r="A35" s="1">
        <v>43435</v>
      </c>
      <c r="B35" s="5">
        <f t="shared" si="8"/>
        <v>6734597.5766666671</v>
      </c>
      <c r="C35" s="8">
        <v>5456981</v>
      </c>
      <c r="D35" s="5">
        <f t="shared" ref="D35" si="12">+B35+B34+B33+B32+B31+B30+B29+B28+B27+B26+B25+B24</f>
        <v>79432659.460000008</v>
      </c>
      <c r="E35" s="5">
        <f t="shared" ref="E35" si="13">+C35+C34+C33+C32+C31+C30+C29+C28+C27+C26+C25+C24</f>
        <v>78186136.340000004</v>
      </c>
      <c r="F35" s="7">
        <f t="shared" ref="F35" si="14">+E35/D35</f>
        <v>0.98430717127596967</v>
      </c>
    </row>
    <row r="36" spans="1:6" x14ac:dyDescent="0.25">
      <c r="A36" s="1">
        <v>43466</v>
      </c>
      <c r="B36" s="5">
        <f t="shared" si="8"/>
        <v>6734597.5766666671</v>
      </c>
      <c r="C36" s="8">
        <v>6155370.2400000002</v>
      </c>
      <c r="D36" s="5">
        <f t="shared" ref="D36" si="15">+B36+B35+B34+B33+B32+B31+B30+B29+B28+B27+B26+B25</f>
        <v>79663078.036666662</v>
      </c>
      <c r="E36" s="5">
        <f t="shared" ref="E36" si="16">+C36+C35+C34+C33+C32+C31+C30+C29+C28+C27+C26+C25</f>
        <v>78778418.819999993</v>
      </c>
      <c r="F36" s="7">
        <f t="shared" ref="F36" si="17">+E36/D36</f>
        <v>0.98889499077277077</v>
      </c>
    </row>
    <row r="37" spans="1:6" x14ac:dyDescent="0.25">
      <c r="A37" s="1">
        <v>43497</v>
      </c>
      <c r="B37" s="5">
        <f t="shared" si="8"/>
        <v>6734597.5766666671</v>
      </c>
      <c r="C37" s="8">
        <v>7298632.6600000001</v>
      </c>
      <c r="D37" s="5">
        <f t="shared" ref="D37" si="18">+B37+B36+B35+B34+B33+B32+B31+B30+B29+B28+B27+B26</f>
        <v>79893496.613333344</v>
      </c>
      <c r="E37" s="5">
        <f t="shared" ref="E37" si="19">+C37+C36+C35+C34+C33+C32+C31+C30+C29+C28+C27+C26</f>
        <v>79248299.919999987</v>
      </c>
      <c r="F37" s="7">
        <f t="shared" ref="F37" si="20">+E37/D37</f>
        <v>0.99192429020279382</v>
      </c>
    </row>
    <row r="38" spans="1:6" x14ac:dyDescent="0.25">
      <c r="A38" s="1">
        <v>43525</v>
      </c>
      <c r="B38" s="5">
        <f t="shared" si="8"/>
        <v>6734597.5766666671</v>
      </c>
      <c r="C38" s="8">
        <v>7770525.5800000001</v>
      </c>
      <c r="D38" s="5">
        <f t="shared" ref="D38:D39" si="21">+B38+B37+B36+B35+B34+B33+B32+B31+B30+B29+B28+B27</f>
        <v>80123915.189999998</v>
      </c>
      <c r="E38" s="5">
        <f t="shared" ref="E38:E39" si="22">+C38+C37+C36+C35+C34+C33+C32+C31+C30+C29+C28+C27</f>
        <v>79963745.370000005</v>
      </c>
      <c r="F38" s="7">
        <f t="shared" ref="F38:F48" si="23">+E38/D38</f>
        <v>0.99800097362166862</v>
      </c>
    </row>
    <row r="39" spans="1:6" x14ac:dyDescent="0.25">
      <c r="A39" s="1">
        <v>43556</v>
      </c>
      <c r="B39" s="5">
        <f t="shared" si="8"/>
        <v>6734597.5766666671</v>
      </c>
      <c r="C39" s="8">
        <v>5974411.1699999999</v>
      </c>
      <c r="D39" s="5">
        <f t="shared" si="21"/>
        <v>80354333.766666666</v>
      </c>
      <c r="E39" s="5">
        <f t="shared" si="22"/>
        <v>79479733.469999999</v>
      </c>
      <c r="F39" s="7">
        <f t="shared" si="23"/>
        <v>0.9891157047085184</v>
      </c>
    </row>
    <row r="40" spans="1:6" x14ac:dyDescent="0.25">
      <c r="A40" s="1">
        <v>43586</v>
      </c>
      <c r="B40" s="5">
        <f t="shared" si="8"/>
        <v>6734597.5766666671</v>
      </c>
      <c r="C40" s="8">
        <v>6888225.21</v>
      </c>
      <c r="D40" s="5">
        <f t="shared" ref="D40" si="24">+B40+B39+B38+B37+B36+B35+B34+B33+B32+B31+B30+B29</f>
        <v>80584752.343333334</v>
      </c>
      <c r="E40" s="5">
        <f t="shared" ref="E40" si="25">+C40+C39+C38+C37+C36+C35+C34+C33+C32+C31+C30+C29</f>
        <v>80157831.210000008</v>
      </c>
      <c r="F40" s="7">
        <f t="shared" si="23"/>
        <v>0.99470220952576216</v>
      </c>
    </row>
    <row r="41" spans="1:6" x14ac:dyDescent="0.25">
      <c r="A41" s="1">
        <v>43617</v>
      </c>
      <c r="B41" s="5">
        <f t="shared" si="8"/>
        <v>6734597.5766666671</v>
      </c>
      <c r="C41" s="8">
        <v>14565089.970000001</v>
      </c>
      <c r="D41" s="5">
        <f t="shared" ref="D41" si="26">+B41+B40+B39+B38+B37+B36+B35+B34+B33+B32+B31+B30</f>
        <v>80815170.920000002</v>
      </c>
      <c r="E41" s="5">
        <f t="shared" ref="E41" si="27">+C41+C40+C39+C38+C37+C36+C35+C34+C33+C32+C31+C30</f>
        <v>80364896.950000003</v>
      </c>
      <c r="F41" s="7">
        <f t="shared" si="23"/>
        <v>0.99442834847870665</v>
      </c>
    </row>
    <row r="42" spans="1:6" x14ac:dyDescent="0.25">
      <c r="A42" s="1">
        <v>43647</v>
      </c>
      <c r="B42" s="5">
        <f t="shared" ref="B42:B53" si="28">81911652.16/12</f>
        <v>6825971.0133333327</v>
      </c>
      <c r="C42" s="8">
        <v>1384721.5</v>
      </c>
      <c r="D42" s="5">
        <f t="shared" ref="D42:D45" si="29">+B42+B41+B40+B39+B38+B37+B36+B35+B34+B33+B32+B31</f>
        <v>80906544.356666669</v>
      </c>
      <c r="E42" s="5">
        <f t="shared" ref="E42:E45" si="30">+C42+C41+C40+C39+C38+C37+C36+C35+C34+C33+C32+C31</f>
        <v>80314852.340000004</v>
      </c>
      <c r="F42" s="7">
        <f t="shared" si="23"/>
        <v>0.9926867224231174</v>
      </c>
    </row>
    <row r="43" spans="1:6" x14ac:dyDescent="0.25">
      <c r="A43" s="1">
        <v>43678</v>
      </c>
      <c r="B43" s="5">
        <f t="shared" si="28"/>
        <v>6825971.0133333327</v>
      </c>
      <c r="C43" s="8">
        <v>5337015.2699999996</v>
      </c>
      <c r="D43" s="5">
        <f t="shared" si="29"/>
        <v>80997917.793333337</v>
      </c>
      <c r="E43" s="5">
        <f t="shared" si="30"/>
        <v>80152659.909999996</v>
      </c>
      <c r="F43" s="7">
        <f t="shared" si="23"/>
        <v>0.98956444923078124</v>
      </c>
    </row>
    <row r="44" spans="1:6" x14ac:dyDescent="0.25">
      <c r="A44" s="1">
        <v>43709</v>
      </c>
      <c r="B44" s="5">
        <f t="shared" si="28"/>
        <v>6825971.0133333327</v>
      </c>
      <c r="C44" s="8">
        <v>6108622.2800000003</v>
      </c>
      <c r="D44" s="5">
        <f t="shared" si="29"/>
        <v>81089291.230000004</v>
      </c>
      <c r="E44" s="5">
        <f t="shared" si="30"/>
        <v>79635109.170000002</v>
      </c>
      <c r="F44" s="7">
        <f t="shared" si="23"/>
        <v>0.9820669038051475</v>
      </c>
    </row>
    <row r="45" spans="1:6" x14ac:dyDescent="0.25">
      <c r="A45" s="1">
        <v>43739</v>
      </c>
      <c r="B45" s="5">
        <f t="shared" si="28"/>
        <v>6825971.0133333327</v>
      </c>
      <c r="C45" s="8">
        <v>8705161.5199999996</v>
      </c>
      <c r="D45" s="5">
        <f t="shared" si="29"/>
        <v>81180664.666666672</v>
      </c>
      <c r="E45" s="5">
        <f t="shared" si="30"/>
        <v>81172433.979999989</v>
      </c>
      <c r="F45" s="7">
        <f t="shared" si="23"/>
        <v>0.99989861272138536</v>
      </c>
    </row>
    <row r="46" spans="1:6" x14ac:dyDescent="0.25">
      <c r="A46" s="1">
        <v>43770</v>
      </c>
      <c r="B46" s="5">
        <f t="shared" si="28"/>
        <v>6825971.0133333327</v>
      </c>
      <c r="C46" s="8">
        <v>5612351.1500000004</v>
      </c>
      <c r="D46" s="5">
        <f t="shared" ref="D46" si="31">+B46+B45+B44+B43+B42+B41+B40+B39+B38+B37+B36+B35</f>
        <v>81272038.103333339</v>
      </c>
      <c r="E46" s="5">
        <f t="shared" ref="E46" si="32">+C46+C45+C44+C43+C42+C41+C40+C39+C38+C37+C36+C35</f>
        <v>81257107.549999997</v>
      </c>
      <c r="F46" s="7">
        <f t="shared" si="23"/>
        <v>0.99981628917298271</v>
      </c>
    </row>
    <row r="47" spans="1:6" x14ac:dyDescent="0.25">
      <c r="A47" s="1">
        <v>43800</v>
      </c>
      <c r="B47" s="5">
        <f t="shared" si="28"/>
        <v>6825971.0133333327</v>
      </c>
      <c r="C47" s="8">
        <v>5443611.9199999999</v>
      </c>
      <c r="D47" s="5">
        <f t="shared" ref="D47:D48" si="33">+B47+B46+B45+B44+B43+B42+B41+B40+B39+B38+B37+B36</f>
        <v>81363411.540000007</v>
      </c>
      <c r="E47" s="5">
        <f t="shared" ref="E47:E48" si="34">+C47+C46+C45+C44+C43+C42+C41+C40+C39+C38+C37+C36</f>
        <v>81243738.469999999</v>
      </c>
      <c r="F47" s="7">
        <f t="shared" si="23"/>
        <v>0.99852915373464679</v>
      </c>
    </row>
    <row r="48" spans="1:6" x14ac:dyDescent="0.25">
      <c r="A48" s="1">
        <v>43831</v>
      </c>
      <c r="B48" s="5">
        <f t="shared" si="28"/>
        <v>6825971.0133333327</v>
      </c>
      <c r="C48" s="8">
        <v>7630841.3300000001</v>
      </c>
      <c r="D48" s="5">
        <f t="shared" si="33"/>
        <v>81454784.976666674</v>
      </c>
      <c r="E48" s="5">
        <f t="shared" si="34"/>
        <v>82719209.559999987</v>
      </c>
      <c r="F48" s="7">
        <f t="shared" si="23"/>
        <v>1.0155230240150472</v>
      </c>
    </row>
    <row r="49" spans="1:6" x14ac:dyDescent="0.25">
      <c r="A49" s="1">
        <v>43862</v>
      </c>
      <c r="B49" s="5">
        <f t="shared" si="28"/>
        <v>6825971.0133333327</v>
      </c>
      <c r="C49" s="8">
        <v>6915579.9299999997</v>
      </c>
      <c r="D49" s="5">
        <f t="shared" ref="D49" si="35">+B49+B48+B47+B46+B45+B44+B43+B42+B41+B40+B39+B38</f>
        <v>81546158.413333341</v>
      </c>
      <c r="E49" s="5">
        <f t="shared" ref="E49" si="36">+C49+C48+C47+C46+C45+C44+C43+C42+C41+C40+C39+C38</f>
        <v>82336156.829999983</v>
      </c>
      <c r="F49" s="7">
        <f t="shared" ref="F49" si="37">+E49/D49</f>
        <v>1.0096877453461679</v>
      </c>
    </row>
    <row r="50" spans="1:6" x14ac:dyDescent="0.25">
      <c r="A50" s="1">
        <v>43891</v>
      </c>
      <c r="B50" s="5">
        <f t="shared" si="28"/>
        <v>6825971.0133333327</v>
      </c>
      <c r="C50" s="8">
        <v>6823998.0499999998</v>
      </c>
      <c r="D50" s="5">
        <f t="shared" ref="D50:D52" si="38">+B50+B49+B48+B47+B46+B45+B44+B43+B42+B41+B40+B39</f>
        <v>81637531.850000009</v>
      </c>
      <c r="E50" s="5">
        <f t="shared" ref="E50:E52" si="39">+C50+C49+C48+C47+C46+C45+C44+C43+C42+C41+C40+C39</f>
        <v>81389629.299999997</v>
      </c>
      <c r="F50" s="7">
        <f t="shared" ref="F50:F54" si="40">+E50/D50</f>
        <v>0.99696337524687173</v>
      </c>
    </row>
    <row r="51" spans="1:6" x14ac:dyDescent="0.25">
      <c r="A51" s="1">
        <v>43922</v>
      </c>
      <c r="B51" s="5">
        <f t="shared" si="28"/>
        <v>6825971.0133333327</v>
      </c>
      <c r="C51" s="8">
        <v>6123651.6600000001</v>
      </c>
      <c r="D51" s="5">
        <f t="shared" si="38"/>
        <v>81728905.286666676</v>
      </c>
      <c r="E51" s="5">
        <f t="shared" si="39"/>
        <v>81538869.789999992</v>
      </c>
      <c r="F51" s="7">
        <f t="shared" si="40"/>
        <v>0.99767480677735587</v>
      </c>
    </row>
    <row r="52" spans="1:6" x14ac:dyDescent="0.25">
      <c r="A52" s="1">
        <v>43952</v>
      </c>
      <c r="B52" s="5">
        <f t="shared" si="28"/>
        <v>6825971.0133333327</v>
      </c>
      <c r="C52" s="8">
        <v>5320305.03</v>
      </c>
      <c r="D52" s="5">
        <f t="shared" si="38"/>
        <v>81820278.723333344</v>
      </c>
      <c r="E52" s="5">
        <f t="shared" si="39"/>
        <v>79970949.609999999</v>
      </c>
      <c r="F52" s="7">
        <f t="shared" si="40"/>
        <v>0.97739766788638482</v>
      </c>
    </row>
    <row r="53" spans="1:6" x14ac:dyDescent="0.25">
      <c r="A53" s="1">
        <v>43983</v>
      </c>
      <c r="B53" s="5">
        <f t="shared" si="28"/>
        <v>6825971.0133333327</v>
      </c>
      <c r="C53" s="8">
        <v>14324483.939999999</v>
      </c>
      <c r="D53" s="5">
        <f t="shared" ref="D53" si="41">+B53+B52+B51+B50+B49+B48+B47+B46+B45+B44+B43+B42</f>
        <v>81911652.160000011</v>
      </c>
      <c r="E53" s="5">
        <f t="shared" ref="E53" si="42">+C53+C52+C51+C50+C49+C48+C47+C46+C45+C44+C43+C42</f>
        <v>79730343.579999998</v>
      </c>
      <c r="F53" s="7">
        <f t="shared" si="40"/>
        <v>0.97336998433703659</v>
      </c>
    </row>
    <row r="54" spans="1:6" x14ac:dyDescent="0.25">
      <c r="A54" s="1">
        <v>44013</v>
      </c>
      <c r="B54" s="5">
        <f t="shared" ref="B54:B65" si="43">85633686.53/12</f>
        <v>7136140.5441666665</v>
      </c>
      <c r="C54" s="8">
        <v>2137860.1</v>
      </c>
      <c r="D54" s="5">
        <f t="shared" ref="D54" si="44">+B54+B53+B52+B51+B50+B49+B48+B47+B46+B45+B44+B43</f>
        <v>82221821.690833345</v>
      </c>
      <c r="E54" s="5">
        <f t="shared" ref="E54" si="45">+C54+C53+C52+C51+C50+C49+C48+C47+C46+C45+C44+C43</f>
        <v>80483482.179999992</v>
      </c>
      <c r="F54" s="7">
        <f t="shared" si="40"/>
        <v>0.97885792998639976</v>
      </c>
    </row>
    <row r="55" spans="1:6" x14ac:dyDescent="0.25">
      <c r="A55" s="1">
        <v>44044</v>
      </c>
      <c r="B55" s="5">
        <f t="shared" si="43"/>
        <v>7136140.5441666665</v>
      </c>
      <c r="C55" s="8">
        <f>7176251.64-2137860.1</f>
        <v>5038391.5399999991</v>
      </c>
      <c r="D55" s="5">
        <f t="shared" ref="D55" si="46">+B55+B54+B53+B52+B51+B50+B49+B48+B47+B46+B45+B44</f>
        <v>82531991.221666679</v>
      </c>
      <c r="E55" s="5">
        <f t="shared" ref="E55" si="47">+C55+C54+C53+C52+C51+C50+C49+C48+C47+C46+C45+C44</f>
        <v>80184858.450000003</v>
      </c>
      <c r="F55" s="7">
        <f t="shared" ref="F55" si="48">+E55/D55</f>
        <v>0.97156093368251972</v>
      </c>
    </row>
    <row r="56" spans="1:6" x14ac:dyDescent="0.25">
      <c r="A56" s="1">
        <v>44075</v>
      </c>
      <c r="B56" s="5">
        <f t="shared" si="43"/>
        <v>7136140.5441666665</v>
      </c>
      <c r="C56" s="2">
        <f>14307100.28-7176251.64</f>
        <v>7130848.6399999997</v>
      </c>
      <c r="D56" s="5">
        <f t="shared" ref="D56" si="49">+B56+B55+B54+B53+B52+B51+B50+B49+B48+B47+B46+B45</f>
        <v>82842160.752500013</v>
      </c>
      <c r="E56" s="5">
        <f t="shared" ref="E56" si="50">+C56+C55+C54+C53+C52+C51+C50+C49+C48+C47+C46+C45</f>
        <v>81207084.809999987</v>
      </c>
      <c r="F56" s="7">
        <f t="shared" ref="F56:F60" si="51">+E56/D56</f>
        <v>0.98026275597295209</v>
      </c>
    </row>
    <row r="57" spans="1:6" x14ac:dyDescent="0.25">
      <c r="A57" s="1">
        <v>44105</v>
      </c>
      <c r="B57" s="5">
        <f t="shared" si="43"/>
        <v>7136140.5441666665</v>
      </c>
      <c r="C57" s="2">
        <v>8814044.8599999994</v>
      </c>
      <c r="D57" s="5">
        <f t="shared" ref="D57" si="52">+B57+B56+B55+B54+B53+B52+B51+B50+B49+B48+B47+B46</f>
        <v>83152330.283333346</v>
      </c>
      <c r="E57" s="5">
        <f t="shared" ref="E57" si="53">+C57+C56+C55+C54+C53+C52+C51+C50+C49+C48+C47+C46</f>
        <v>81315968.150000006</v>
      </c>
      <c r="F57" s="7">
        <f t="shared" si="51"/>
        <v>0.9779156864627111</v>
      </c>
    </row>
    <row r="58" spans="1:6" x14ac:dyDescent="0.25">
      <c r="A58" s="1">
        <v>44136</v>
      </c>
      <c r="B58" s="5">
        <f t="shared" si="43"/>
        <v>7136140.5441666665</v>
      </c>
      <c r="C58" s="2">
        <v>6192611.54</v>
      </c>
      <c r="D58" s="5">
        <f t="shared" ref="D58" si="54">+B58+B57+B56+B55+B54+B53+B52+B51+B50+B49+B48+B47</f>
        <v>83462499.81416668</v>
      </c>
      <c r="E58" s="5">
        <f t="shared" ref="E58" si="55">+C58+C57+C56+C55+C54+C53+C52+C51+C50+C49+C48+C47</f>
        <v>81896228.539999992</v>
      </c>
      <c r="F58" s="7">
        <f t="shared" si="51"/>
        <v>0.98123383222819749</v>
      </c>
    </row>
    <row r="59" spans="1:6" x14ac:dyDescent="0.25">
      <c r="A59" s="1">
        <v>44166</v>
      </c>
      <c r="B59" s="5">
        <f t="shared" si="43"/>
        <v>7136140.5441666665</v>
      </c>
      <c r="C59" s="5">
        <v>7467246.5800000001</v>
      </c>
      <c r="D59" s="5">
        <f t="shared" ref="D59" si="56">+B59+B58+B57+B56+B55+B54+B53+B52+B51+B50+B49+B48</f>
        <v>83772669.345000014</v>
      </c>
      <c r="E59" s="5">
        <f t="shared" ref="E59" si="57">+C59+C58+C57+C56+C55+C54+C53+C52+C51+C50+C49+C48</f>
        <v>83919863.200000003</v>
      </c>
      <c r="F59" s="7">
        <f t="shared" si="51"/>
        <v>1.001757062967563</v>
      </c>
    </row>
    <row r="60" spans="1:6" x14ac:dyDescent="0.25">
      <c r="A60" s="1">
        <v>44197</v>
      </c>
      <c r="B60" s="5">
        <f t="shared" si="43"/>
        <v>7136140.5441666665</v>
      </c>
      <c r="C60" s="5">
        <v>5736921.3600000003</v>
      </c>
      <c r="D60" s="5">
        <f t="shared" ref="D60" si="58">+B60+B59+B58+B57+B56+B55+B54+B53+B52+B51+B50+B49</f>
        <v>84082838.875833347</v>
      </c>
      <c r="E60" s="5">
        <f t="shared" ref="E60" si="59">+C60+C59+C58+C57+C56+C55+C54+C53+C52+C51+C50+C49</f>
        <v>82025943.229999989</v>
      </c>
      <c r="F60" s="7">
        <f t="shared" si="51"/>
        <v>0.975537271655744</v>
      </c>
    </row>
    <row r="61" spans="1:6" x14ac:dyDescent="0.25">
      <c r="A61" s="1">
        <v>44228</v>
      </c>
      <c r="B61" s="5">
        <f t="shared" si="43"/>
        <v>7136140.5441666665</v>
      </c>
      <c r="C61" s="5">
        <v>7073436.0700000003</v>
      </c>
      <c r="D61" s="5">
        <f t="shared" ref="D61:D62" si="60">+B61+B60+B59+B58+B57+B56+B55+B54+B53+B52+B51+B50</f>
        <v>84393008.406666681</v>
      </c>
      <c r="E61" s="5">
        <f t="shared" ref="E61:E62" si="61">+C61+C60+C59+C58+C57+C56+C55+C54+C53+C52+C51+C50</f>
        <v>82183799.36999999</v>
      </c>
      <c r="F61" s="7">
        <f t="shared" ref="F61:F66" si="62">+E61/D61</f>
        <v>0.97382236895714014</v>
      </c>
    </row>
    <row r="62" spans="1:6" x14ac:dyDescent="0.25">
      <c r="A62" s="1">
        <v>44256</v>
      </c>
      <c r="B62" s="5">
        <f t="shared" si="43"/>
        <v>7136140.5441666665</v>
      </c>
      <c r="C62" s="5">
        <v>6637577.2800000003</v>
      </c>
      <c r="D62" s="5">
        <f t="shared" si="60"/>
        <v>84703177.937500015</v>
      </c>
      <c r="E62" s="5">
        <f t="shared" si="61"/>
        <v>81997378.599999994</v>
      </c>
      <c r="F62" s="7">
        <f t="shared" si="62"/>
        <v>0.96805551570335946</v>
      </c>
    </row>
    <row r="63" spans="1:6" x14ac:dyDescent="0.25">
      <c r="A63" s="1">
        <v>44287</v>
      </c>
      <c r="B63" s="5">
        <f t="shared" si="43"/>
        <v>7136140.5441666665</v>
      </c>
      <c r="C63" s="5">
        <v>6798924.8200000003</v>
      </c>
      <c r="D63" s="5">
        <f t="shared" ref="D63" si="63">+B63+B62+B61+B60+B59+B58+B57+B56+B55+B54+B53+B52</f>
        <v>85013347.468333349</v>
      </c>
      <c r="E63" s="5">
        <f t="shared" ref="E63" si="64">+C63+C62+C61+C60+C59+C58+C57+C56+C55+C54+C53+C52</f>
        <v>82672651.760000005</v>
      </c>
      <c r="F63" s="7">
        <f t="shared" si="62"/>
        <v>0.9724667269547852</v>
      </c>
    </row>
    <row r="64" spans="1:6" x14ac:dyDescent="0.25">
      <c r="A64" s="1">
        <v>44317</v>
      </c>
      <c r="B64" s="5">
        <f t="shared" si="43"/>
        <v>7136140.5441666665</v>
      </c>
      <c r="C64" s="5">
        <v>8272202.5</v>
      </c>
      <c r="D64" s="5">
        <f t="shared" ref="D64:D65" si="65">+B64+B63+B62+B61+B60+B59+B58+B57+B56+B55+B54+B53</f>
        <v>85323516.999166682</v>
      </c>
      <c r="E64" s="5">
        <f t="shared" ref="E64:E65" si="66">+C64+C63+C62+C61+C60+C59+C58+C57+C56+C55+C54+C53</f>
        <v>85624549.229999989</v>
      </c>
      <c r="F64" s="7">
        <f t="shared" si="62"/>
        <v>1.003528127313789</v>
      </c>
    </row>
    <row r="65" spans="1:8" x14ac:dyDescent="0.25">
      <c r="A65" s="1">
        <v>44348</v>
      </c>
      <c r="B65" s="5">
        <f t="shared" si="43"/>
        <v>7136140.5441666665</v>
      </c>
      <c r="C65" s="8">
        <f>84909555.34-71300065.29</f>
        <v>13609490.049999997</v>
      </c>
      <c r="D65" s="5">
        <f t="shared" si="65"/>
        <v>85633686.530000016</v>
      </c>
      <c r="E65" s="5">
        <f t="shared" si="66"/>
        <v>84909555.340000004</v>
      </c>
      <c r="F65" s="7">
        <f t="shared" si="62"/>
        <v>0.99154385126528066</v>
      </c>
    </row>
    <row r="66" spans="1:8" x14ac:dyDescent="0.25">
      <c r="A66" s="1">
        <v>44378</v>
      </c>
      <c r="B66" s="5">
        <f t="shared" ref="B66:B77" si="67">86435838.23/12</f>
        <v>7202986.519166667</v>
      </c>
      <c r="C66" s="8">
        <v>2077903.15</v>
      </c>
      <c r="D66" s="5">
        <f t="shared" ref="D66" si="68">+B66+B65+B64+B63+B62+B61+B60+B59+B58+B57+B56+B55</f>
        <v>85700532.50500001</v>
      </c>
      <c r="E66" s="5">
        <f t="shared" ref="E66" si="69">+C66+C65+C64+C63+C62+C61+C60+C59+C58+C57+C56+C55</f>
        <v>84849598.389999986</v>
      </c>
      <c r="F66" s="7">
        <f t="shared" si="62"/>
        <v>0.99007084215083052</v>
      </c>
    </row>
    <row r="67" spans="1:8" x14ac:dyDescent="0.25">
      <c r="A67" s="1">
        <v>44409</v>
      </c>
      <c r="B67" s="5">
        <f t="shared" si="67"/>
        <v>7202986.519166667</v>
      </c>
      <c r="C67" s="8">
        <v>4900701.2</v>
      </c>
      <c r="D67" s="5">
        <f t="shared" ref="D67" si="70">+B67+B66+B65+B64+B63+B62+B61+B60+B59+B58+B57+B56</f>
        <v>85767378.480000019</v>
      </c>
      <c r="E67" s="5">
        <f t="shared" ref="E67" si="71">+C67+C66+C65+C64+C63+C62+C61+C60+C59+C58+C57+C56</f>
        <v>84711908.049999997</v>
      </c>
      <c r="F67" s="7">
        <f t="shared" ref="F67" si="72">+E67/D67</f>
        <v>0.98769380096832338</v>
      </c>
    </row>
    <row r="68" spans="1:8" x14ac:dyDescent="0.25">
      <c r="A68" s="1">
        <v>44440</v>
      </c>
      <c r="B68" s="5">
        <f t="shared" si="67"/>
        <v>7202986.519166667</v>
      </c>
      <c r="C68" s="5">
        <v>7165643.4000000004</v>
      </c>
      <c r="D68" s="5">
        <f t="shared" ref="D68" si="73">+B68+B67+B66+B65+B64+B63+B62+B61+B60+B59+B58+B57</f>
        <v>85834224.455000013</v>
      </c>
      <c r="E68" s="5">
        <f t="shared" ref="E68" si="74">+C68+C67+C66+C65+C64+C63+C62+C61+C60+C59+C58+C57</f>
        <v>84746702.810000002</v>
      </c>
      <c r="F68" s="7">
        <f t="shared" ref="F68" si="75">+E68/D68</f>
        <v>0.98732997645280574</v>
      </c>
    </row>
    <row r="69" spans="1:8" x14ac:dyDescent="0.25">
      <c r="A69" s="1">
        <v>44470</v>
      </c>
      <c r="B69" s="5">
        <f t="shared" si="67"/>
        <v>7202986.519166667</v>
      </c>
      <c r="C69" s="5">
        <v>9270098.25</v>
      </c>
      <c r="D69" s="5">
        <f t="shared" ref="D69" si="76">+B69+B68+B67+B66+B65+B64+B63+B62+B61+B60+B59+B58</f>
        <v>85901070.430000022</v>
      </c>
      <c r="E69" s="5">
        <f t="shared" ref="E69" si="77">+C69+C68+C67+C66+C65+C64+C63+C62+C61+C60+C59+C58</f>
        <v>85202756.200000003</v>
      </c>
      <c r="F69" s="7">
        <f t="shared" ref="F69" si="78">+E69/D69</f>
        <v>0.99187071562083651</v>
      </c>
    </row>
    <row r="70" spans="1:8" x14ac:dyDescent="0.25">
      <c r="A70" s="1">
        <v>44501</v>
      </c>
      <c r="B70" s="5">
        <f t="shared" si="67"/>
        <v>7202986.519166667</v>
      </c>
      <c r="C70" s="5">
        <v>7487580.0300000003</v>
      </c>
      <c r="D70" s="5">
        <f t="shared" ref="D70" si="79">+B70+B69+B68+B67+B66+B65+B64+B63+B62+B61+B60+B59</f>
        <v>85967916.405000016</v>
      </c>
      <c r="E70" s="5">
        <f t="shared" ref="E70" si="80">+C70+C69+C68+C67+C66+C65+C64+C63+C62+C61+C60+C59</f>
        <v>86497724.689999998</v>
      </c>
      <c r="F70" s="7">
        <f t="shared" ref="F70" si="81">+E70/D70</f>
        <v>1.0061628606014368</v>
      </c>
    </row>
    <row r="71" spans="1:8" x14ac:dyDescent="0.25">
      <c r="A71" s="1">
        <v>44531</v>
      </c>
      <c r="B71" s="5">
        <f t="shared" si="67"/>
        <v>7202986.519166667</v>
      </c>
      <c r="C71" s="5">
        <v>7977867.29</v>
      </c>
      <c r="D71" s="5">
        <f t="shared" ref="D71" si="82">+B71+B70+B69+B68+B67+B66+B65+B64+B63+B62+B61+B60</f>
        <v>86034762.38000001</v>
      </c>
      <c r="E71" s="5">
        <f t="shared" ref="E71" si="83">+C71+C70+C69+C68+C67+C66+C65+C64+C63+C62+C61+C60</f>
        <v>87008345.399999991</v>
      </c>
      <c r="F71" s="7">
        <f t="shared" ref="F71" si="84">+E71/D71</f>
        <v>1.0113161586441053</v>
      </c>
    </row>
    <row r="72" spans="1:8" x14ac:dyDescent="0.25">
      <c r="A72" s="1">
        <v>44562</v>
      </c>
      <c r="B72" s="5">
        <f t="shared" si="67"/>
        <v>7202986.519166667</v>
      </c>
      <c r="C72" s="5">
        <v>7502896.7800000003</v>
      </c>
      <c r="D72" s="5">
        <f t="shared" ref="D72" si="85">+B72+B71+B70+B69+B68+B67+B66+B65+B64+B63+B62+B61</f>
        <v>86101608.355000004</v>
      </c>
      <c r="E72" s="5">
        <f t="shared" ref="E72" si="86">+C72+C71+C70+C69+C68+C67+C66+C65+C64+C63+C62+C61</f>
        <v>88774320.819999993</v>
      </c>
      <c r="F72" s="7">
        <f t="shared" ref="F72" si="87">+E72/D72</f>
        <v>1.0310413767647673</v>
      </c>
    </row>
    <row r="73" spans="1:8" x14ac:dyDescent="0.25">
      <c r="A73" s="1">
        <v>44593</v>
      </c>
      <c r="B73" s="5">
        <f t="shared" si="67"/>
        <v>7202986.519166667</v>
      </c>
      <c r="C73" s="5">
        <v>7670181.6900000004</v>
      </c>
      <c r="D73" s="5">
        <f t="shared" ref="D73" si="88">+B73+B72+B71+B70+B69+B68+B67+B66+B65+B64+B63+B62</f>
        <v>86168454.329999998</v>
      </c>
      <c r="E73" s="5">
        <f t="shared" ref="E73" si="89">+C73+C72+C71+C70+C69+C68+C67+C66+C65+C64+C63+C62</f>
        <v>89371066.439999998</v>
      </c>
      <c r="F73" s="7">
        <f t="shared" ref="F73" si="90">+E73/D73</f>
        <v>1.0371668742917788</v>
      </c>
    </row>
    <row r="74" spans="1:8" x14ac:dyDescent="0.25">
      <c r="A74" s="1">
        <v>44621</v>
      </c>
      <c r="B74" s="5">
        <f t="shared" si="67"/>
        <v>7202986.519166667</v>
      </c>
      <c r="C74" s="5">
        <v>6475222.0199999996</v>
      </c>
      <c r="D74" s="5">
        <f t="shared" ref="D74" si="91">+B74+B73+B72+B71+B70+B69+B68+B67+B66+B65+B64+B63</f>
        <v>86235300.304999992</v>
      </c>
      <c r="E74" s="5">
        <f t="shared" ref="E74:E81" si="92">+C74+C73+C72+C71+C70+C69+C68+C67+C66+C65+C64+C63</f>
        <v>89208711.180000007</v>
      </c>
      <c r="F74" s="7">
        <f t="shared" ref="F74:F75" si="93">+E74/D74</f>
        <v>1.0344802054899045</v>
      </c>
    </row>
    <row r="75" spans="1:8" x14ac:dyDescent="0.25">
      <c r="A75" s="1">
        <v>44652</v>
      </c>
      <c r="B75" s="5">
        <f t="shared" si="67"/>
        <v>7202986.519166667</v>
      </c>
      <c r="C75" s="5">
        <v>7146986.9000000004</v>
      </c>
      <c r="D75" s="5">
        <f t="shared" ref="D75" si="94">+B75+B74+B73+B72+B71+B70+B69+B68+B67+B66+B65+B64</f>
        <v>86302146.279999986</v>
      </c>
      <c r="E75" s="5">
        <f t="shared" si="92"/>
        <v>89556773.260000005</v>
      </c>
      <c r="F75" s="7">
        <f t="shared" si="93"/>
        <v>1.0377120050924418</v>
      </c>
      <c r="H75" s="9" t="s">
        <v>8</v>
      </c>
    </row>
    <row r="76" spans="1:8" x14ac:dyDescent="0.25">
      <c r="A76" s="1">
        <v>44682</v>
      </c>
      <c r="B76" s="5">
        <f t="shared" si="67"/>
        <v>7202986.519166667</v>
      </c>
      <c r="C76" s="5">
        <v>6799631.29</v>
      </c>
      <c r="D76" s="5">
        <f t="shared" ref="D76" si="95">+B76+B75+B74+B73+B72+B71+B70+B69+B68+B67+B66+B65</f>
        <v>86368992.25499998</v>
      </c>
      <c r="E76" s="5">
        <f t="shared" si="92"/>
        <v>88084202.050000012</v>
      </c>
      <c r="F76" s="7">
        <f t="shared" ref="F76" si="96">+E76/D76</f>
        <v>1.0198590923688904</v>
      </c>
    </row>
    <row r="77" spans="1:8" x14ac:dyDescent="0.25">
      <c r="A77" s="1">
        <v>44713</v>
      </c>
      <c r="B77" s="5">
        <f t="shared" si="67"/>
        <v>7202986.519166667</v>
      </c>
      <c r="C77" s="5">
        <v>17046229.12999998</v>
      </c>
      <c r="D77" s="5">
        <f t="shared" ref="D77" si="97">+B77+B76+B75+B74+B73+B72+B71+B70+B69+B68+B67+B66</f>
        <v>86435838.229999974</v>
      </c>
      <c r="E77" s="5">
        <f t="shared" si="92"/>
        <v>91520941.12999998</v>
      </c>
      <c r="F77" s="7">
        <f t="shared" ref="F77" si="98">+E77/D77</f>
        <v>1.0588309548924473</v>
      </c>
    </row>
    <row r="78" spans="1:8" x14ac:dyDescent="0.25">
      <c r="A78" s="1">
        <v>44743</v>
      </c>
      <c r="B78" s="5">
        <f>93251092.49/12</f>
        <v>7770924.3741666665</v>
      </c>
      <c r="C78" s="5">
        <v>2622163.7000000002</v>
      </c>
      <c r="D78" s="5">
        <f t="shared" ref="D78:D81" si="99">+B78+B77+B76+B75+B74+B73+B72+B71+B70+B69+B68+B67</f>
        <v>87003776.084999979</v>
      </c>
      <c r="E78" s="5">
        <f t="shared" si="92"/>
        <v>92065201.679999977</v>
      </c>
      <c r="F78" s="7">
        <f t="shared" ref="F78:F80" si="100">+E78/D78</f>
        <v>1.0581747807135997</v>
      </c>
    </row>
    <row r="79" spans="1:8" x14ac:dyDescent="0.25">
      <c r="A79" s="1">
        <v>44774</v>
      </c>
      <c r="B79" s="5">
        <f t="shared" ref="B79:B89" si="101">93251092.49/12</f>
        <v>7770924.3741666665</v>
      </c>
      <c r="C79" s="5">
        <v>5184259.3</v>
      </c>
      <c r="D79" s="5">
        <f t="shared" si="99"/>
        <v>87571713.939999983</v>
      </c>
      <c r="E79" s="5">
        <f t="shared" si="92"/>
        <v>92348759.779999986</v>
      </c>
      <c r="F79" s="7">
        <f t="shared" si="100"/>
        <v>1.0545501009980576</v>
      </c>
    </row>
    <row r="80" spans="1:8" x14ac:dyDescent="0.25">
      <c r="A80" s="1">
        <v>44805</v>
      </c>
      <c r="B80" s="5">
        <f t="shared" si="101"/>
        <v>7770924.3741666665</v>
      </c>
      <c r="C80" s="5">
        <v>7088813.9400000004</v>
      </c>
      <c r="D80" s="5">
        <f t="shared" si="99"/>
        <v>88139651.794999972</v>
      </c>
      <c r="E80" s="5">
        <f t="shared" si="92"/>
        <v>92271930.319999993</v>
      </c>
      <c r="F80" s="7">
        <f t="shared" si="100"/>
        <v>1.0468833089403518</v>
      </c>
    </row>
    <row r="81" spans="1:6" x14ac:dyDescent="0.25">
      <c r="A81" s="1">
        <v>44835</v>
      </c>
      <c r="B81" s="5">
        <f t="shared" si="101"/>
        <v>7770924.3741666665</v>
      </c>
      <c r="C81" s="5">
        <v>10242429.710000001</v>
      </c>
      <c r="D81" s="5">
        <f t="shared" si="99"/>
        <v>88707589.649999976</v>
      </c>
      <c r="E81" s="5">
        <f t="shared" si="92"/>
        <v>93244261.779999986</v>
      </c>
      <c r="F81" s="7">
        <f t="shared" ref="F81" si="102">+E81/D81</f>
        <v>1.0511418712637743</v>
      </c>
    </row>
    <row r="82" spans="1:6" x14ac:dyDescent="0.25">
      <c r="A82" s="1">
        <v>44866</v>
      </c>
      <c r="B82" s="5">
        <f t="shared" si="101"/>
        <v>7770924.3741666665</v>
      </c>
      <c r="C82" s="5">
        <v>6747727.71</v>
      </c>
      <c r="D82" s="5">
        <f t="shared" ref="D82" si="103">+B82+B81+B80+B79+B78+B77+B76+B75+B74+B73+B72+B71</f>
        <v>89275527.50499998</v>
      </c>
      <c r="E82" s="5">
        <f t="shared" ref="E82" si="104">+C82+C81+C80+C79+C78+C77+C76+C75+C74+C73+C72+C71</f>
        <v>92504409.459999979</v>
      </c>
      <c r="F82" s="7">
        <f t="shared" ref="F82" si="105">+E82/D82</f>
        <v>1.0361676043282877</v>
      </c>
    </row>
    <row r="83" spans="1:6" x14ac:dyDescent="0.25">
      <c r="A83" s="1">
        <v>44896</v>
      </c>
      <c r="B83" s="5">
        <f t="shared" si="101"/>
        <v>7770924.3741666665</v>
      </c>
      <c r="C83" s="5">
        <v>9170963.7100000009</v>
      </c>
      <c r="D83" s="5">
        <f t="shared" ref="D83" si="106">+B83+B82+B81+B80+B79+B78+B77+B76+B75+B74+B73+B72</f>
        <v>89843465.359999985</v>
      </c>
      <c r="E83" s="5">
        <f t="shared" ref="E83" si="107">+C83+C82+C81+C80+C79+C78+C77+C76+C75+C74+C73+C72</f>
        <v>93697505.87999998</v>
      </c>
      <c r="F83" s="7">
        <f t="shared" ref="F83" si="108">+E83/D83</f>
        <v>1.0428972825631444</v>
      </c>
    </row>
    <row r="84" spans="1:6" x14ac:dyDescent="0.25">
      <c r="A84" s="1">
        <v>44927</v>
      </c>
      <c r="B84" s="5">
        <f t="shared" si="101"/>
        <v>7770924.3741666665</v>
      </c>
      <c r="C84" s="5">
        <v>6834543.1200000001</v>
      </c>
      <c r="D84" s="5">
        <f t="shared" ref="D84:D88" si="109">+B84+B83+B82+B81+B80+B79+B78+B77+B76+B75+B74+B73</f>
        <v>90411403.214999989</v>
      </c>
      <c r="E84" s="5">
        <f t="shared" ref="E84" si="110">+C84+C83+C82+C81+C80+C79+C78+C77+C76+C75+C74+C73</f>
        <v>93029152.219999984</v>
      </c>
      <c r="F84" s="7">
        <f t="shared" ref="F84" si="111">+E84/D84</f>
        <v>1.0289537482210616</v>
      </c>
    </row>
    <row r="85" spans="1:6" x14ac:dyDescent="0.25">
      <c r="A85" s="1">
        <v>44958</v>
      </c>
      <c r="B85" s="5">
        <f t="shared" si="101"/>
        <v>7770924.3741666665</v>
      </c>
      <c r="C85" s="5">
        <v>8066051.71</v>
      </c>
      <c r="D85" s="5">
        <f t="shared" si="109"/>
        <v>90979341.069999993</v>
      </c>
      <c r="E85" s="5">
        <f t="shared" ref="E85" si="112">+C85+C84+C83+C82+C81+C80+C79+C78+C77+C76+C75+C74</f>
        <v>93425022.23999998</v>
      </c>
      <c r="F85" s="7">
        <f t="shared" ref="F85" si="113">+E85/D85</f>
        <v>1.0268817199733098</v>
      </c>
    </row>
    <row r="86" spans="1:6" x14ac:dyDescent="0.25">
      <c r="A86" s="1">
        <v>44986</v>
      </c>
      <c r="B86" s="5">
        <f t="shared" si="101"/>
        <v>7770924.3741666665</v>
      </c>
      <c r="C86" s="5">
        <v>7702080.8200000003</v>
      </c>
      <c r="D86" s="5">
        <f t="shared" si="109"/>
        <v>91547278.924999982</v>
      </c>
      <c r="E86" s="5">
        <f t="shared" ref="E86" si="114">+C86+C85+C84+C83+C82+C81+C80+C79+C78+C77+C76+C75</f>
        <v>94651881.039999992</v>
      </c>
      <c r="F86" s="7">
        <f t="shared" ref="F86" si="115">+E86/D86</f>
        <v>1.033912554818188</v>
      </c>
    </row>
    <row r="87" spans="1:6" x14ac:dyDescent="0.25">
      <c r="A87" s="1">
        <v>45017</v>
      </c>
      <c r="B87" s="5">
        <f t="shared" si="101"/>
        <v>7770924.3741666665</v>
      </c>
      <c r="C87" s="5">
        <v>7732272.9000000004</v>
      </c>
      <c r="D87" s="5">
        <f t="shared" ref="D87" si="116">+B87+B86+B85+B84+B83+B82+B81+B80+B79+B78+B77+B76</f>
        <v>92115216.779999986</v>
      </c>
      <c r="E87" s="5">
        <f t="shared" ref="E87:E88" si="117">+C87+C86+C85+C84+C83+C82+C81+C80+C79+C78+C77+C76</f>
        <v>95237167.039999992</v>
      </c>
      <c r="F87" s="7">
        <f t="shared" ref="F87:F88" si="118">+E87/D87</f>
        <v>1.0338917973504442</v>
      </c>
    </row>
    <row r="88" spans="1:6" x14ac:dyDescent="0.25">
      <c r="A88" s="1">
        <v>45047</v>
      </c>
      <c r="B88" s="5">
        <f t="shared" si="101"/>
        <v>7770924.3741666665</v>
      </c>
      <c r="C88" s="5">
        <v>6400183.0999999996</v>
      </c>
      <c r="D88" s="5">
        <f t="shared" si="109"/>
        <v>92683154.63499999</v>
      </c>
      <c r="E88" s="5">
        <f t="shared" si="117"/>
        <v>94837718.849999979</v>
      </c>
      <c r="F88" s="7">
        <f t="shared" si="118"/>
        <v>1.0232465567608804</v>
      </c>
    </row>
    <row r="89" spans="1:6" x14ac:dyDescent="0.25">
      <c r="A89" s="1">
        <v>45078</v>
      </c>
      <c r="B89" s="5">
        <f t="shared" si="101"/>
        <v>7770924.3741666665</v>
      </c>
      <c r="C89" s="5">
        <f>14370638.74+244080.47</f>
        <v>14614719.210000001</v>
      </c>
      <c r="D89" s="5">
        <f t="shared" ref="D89:D90" si="119">+B89+B88+B87+B86+B85+B84+B83+B82+B81+B80+B79+B78</f>
        <v>93251092.489999995</v>
      </c>
      <c r="E89" s="5">
        <f t="shared" ref="E89:E90" si="120">+C89+C88+C87+C86+C85+C84+C83+C82+C81+C80+C79+C78</f>
        <v>92406208.930000007</v>
      </c>
      <c r="F89" s="7">
        <f t="shared" ref="F89:F90" si="121">+E89/D89</f>
        <v>0.99093969263587356</v>
      </c>
    </row>
    <row r="90" spans="1:6" x14ac:dyDescent="0.25">
      <c r="A90" s="1">
        <v>45108</v>
      </c>
      <c r="B90" s="5">
        <f>96733166.71/12</f>
        <v>8061097.2258333331</v>
      </c>
      <c r="C90" s="5">
        <v>2087778.13</v>
      </c>
      <c r="D90" s="5">
        <f t="shared" si="119"/>
        <v>93541265.341666669</v>
      </c>
      <c r="E90" s="5">
        <f t="shared" si="120"/>
        <v>91871823.359999999</v>
      </c>
      <c r="F90" s="7">
        <f t="shared" si="121"/>
        <v>0.98215288220050367</v>
      </c>
    </row>
    <row r="91" spans="1:6" x14ac:dyDescent="0.25">
      <c r="A91" s="1">
        <v>45139</v>
      </c>
      <c r="B91" s="5">
        <f>96733166.71/12</f>
        <v>8061097.2258333331</v>
      </c>
      <c r="C91" s="5">
        <v>5779421.2999999998</v>
      </c>
      <c r="D91" s="5">
        <f t="shared" ref="D91" si="122">+B91+B90+B89+B88+B87+B86+B85+B84+B83+B82+B81+B80</f>
        <v>93831438.193333328</v>
      </c>
      <c r="E91" s="5">
        <f t="shared" ref="E91" si="123">+C91+C90+C89+C88+C87+C86+C85+C84+C83+C82+C81+C80</f>
        <v>92466985.359999985</v>
      </c>
      <c r="F91" s="7">
        <f t="shared" ref="F91" si="124">+E91/D91</f>
        <v>0.9854584682958607</v>
      </c>
    </row>
    <row r="92" spans="1:6" x14ac:dyDescent="0.25">
      <c r="A92" s="1">
        <v>45170</v>
      </c>
      <c r="B92" s="5">
        <f t="shared" ref="B92:B95" si="125">96733166.71/12</f>
        <v>8061097.2258333331</v>
      </c>
      <c r="C92" s="5">
        <v>6521131.8200000003</v>
      </c>
      <c r="D92" s="5">
        <f t="shared" ref="D92:D93" si="126">+B92+B91+B90+B89+B88+B87+B86+B85+B84+B83+B82+B81</f>
        <v>94121611.045000002</v>
      </c>
      <c r="E92" s="5">
        <f t="shared" ref="E92" si="127">+C92+C91+C90+C89+C88+C87+C86+C85+C84+C83+C82+C81</f>
        <v>91899303.23999998</v>
      </c>
      <c r="F92" s="7">
        <f t="shared" ref="F92" si="128">+E92/D92</f>
        <v>0.97638897400579416</v>
      </c>
    </row>
    <row r="93" spans="1:6" x14ac:dyDescent="0.25">
      <c r="A93" s="1">
        <v>45200</v>
      </c>
      <c r="B93" s="5">
        <f t="shared" si="125"/>
        <v>8061097.2258333331</v>
      </c>
      <c r="C93" s="5">
        <v>11106434.9</v>
      </c>
      <c r="D93" s="5">
        <f t="shared" si="126"/>
        <v>94411783.896666661</v>
      </c>
      <c r="E93" s="5">
        <f t="shared" ref="E93" si="129">+C93+C92+C91+C90+C89+C88+C87+C86+C85+C84+C83+C82</f>
        <v>92763308.429999992</v>
      </c>
      <c r="F93" s="7">
        <f t="shared" ref="F93:F94" si="130">+E93/D93</f>
        <v>0.98253951574020759</v>
      </c>
    </row>
    <row r="94" spans="1:6" x14ac:dyDescent="0.25">
      <c r="A94" s="1">
        <v>45231</v>
      </c>
      <c r="B94" s="5">
        <f t="shared" si="125"/>
        <v>8061097.2258333331</v>
      </c>
      <c r="C94" s="5">
        <v>6796264.6200000001</v>
      </c>
      <c r="D94" s="5">
        <f t="shared" ref="D94" si="131">+B94+B93+B92+B91+B90+B89+B88+B87+B86+B85+B84+B83</f>
        <v>94701956.748333335</v>
      </c>
      <c r="E94" s="5">
        <f t="shared" ref="E94" si="132">+C94+C93+C92+C91+C90+C89+C88+C87+C86+C85+C84+C83</f>
        <v>92811845.340000004</v>
      </c>
      <c r="F94" s="7">
        <f t="shared" si="130"/>
        <v>0.98004147460905977</v>
      </c>
    </row>
    <row r="95" spans="1:6" x14ac:dyDescent="0.25">
      <c r="A95" s="10">
        <v>45261</v>
      </c>
      <c r="B95" s="11">
        <f t="shared" si="125"/>
        <v>8061097.2258333331</v>
      </c>
      <c r="C95" s="11">
        <v>9790247.4199999999</v>
      </c>
      <c r="D95" s="11">
        <f t="shared" ref="D95" si="133">+B95+B94+B93+B92+B91+B90+B89+B88+B87+B86+B85+B84</f>
        <v>94992129.599999994</v>
      </c>
      <c r="E95" s="11">
        <f t="shared" ref="E95" si="134">+C95+C94+C93+C92+C91+C90+C89+C88+C87+C86+C85+C84</f>
        <v>93431129.049999997</v>
      </c>
      <c r="F95" s="12">
        <f t="shared" ref="F95" si="135">+E95/D95</f>
        <v>0.98356705385411214</v>
      </c>
    </row>
  </sheetData>
  <printOptions headings="1"/>
  <pageMargins left="0.7" right="0.7" top="0.75" bottom="0.75" header="0.3" footer="0.3"/>
  <pageSetup scale="79" orientation="portrait" r:id="rId1"/>
  <headerFooter>
    <oddHeader>&amp;RDecember 31, 2023</oddHeader>
    <oddFooter>&amp;R&amp;Z&amp;F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Actual </vt:lpstr>
      <vt:lpstr>'Actual '!Print_Area</vt:lpstr>
      <vt:lpstr>'Actual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Grosch, Jim</dc:creator>
  <cp:lastModifiedBy>Whitmire, Judy</cp:lastModifiedBy>
  <cp:lastPrinted>2024-01-09T14:26:49Z</cp:lastPrinted>
  <dcterms:created xsi:type="dcterms:W3CDTF">2018-03-20T14:58:20Z</dcterms:created>
  <dcterms:modified xsi:type="dcterms:W3CDTF">2024-01-09T14:49:53Z</dcterms:modified>
</cp:coreProperties>
</file>