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120" yWindow="150" windowWidth="15600" windowHeight="11640"/>
  </bookViews>
  <sheets>
    <sheet name="Expense.Tax Rev Analysis" sheetId="4" r:id="rId1"/>
  </sheets>
  <definedNames>
    <definedName name="_xlnm.Print_Area" localSheetId="0">'Expense.Tax Rev Analysis'!$A$1:$G$46</definedName>
  </definedNames>
  <calcPr calcId="145621"/>
</workbook>
</file>

<file path=xl/calcChain.xml><?xml version="1.0" encoding="utf-8"?>
<calcChain xmlns="http://schemas.openxmlformats.org/spreadsheetml/2006/main">
  <c r="C34" i="4" l="1"/>
  <c r="D34" i="4"/>
  <c r="E34" i="4" s="1"/>
  <c r="F34" i="4" s="1"/>
  <c r="G34" i="4" s="1"/>
  <c r="C31" i="4"/>
  <c r="D33" i="4" s="1"/>
  <c r="B35" i="4"/>
  <c r="B37" i="4" s="1"/>
  <c r="B39" i="4" s="1"/>
  <c r="C35" i="4" l="1"/>
  <c r="C37" i="4" s="1"/>
  <c r="C39" i="4" s="1"/>
  <c r="D35" i="4"/>
  <c r="D37" i="4" s="1"/>
  <c r="D39" i="4" s="1"/>
  <c r="D40" i="4" s="1"/>
  <c r="D42" i="4" s="1"/>
  <c r="C40" i="4"/>
  <c r="C42" i="4" s="1"/>
  <c r="E33" i="4"/>
  <c r="E35" i="4" s="1"/>
  <c r="E37" i="4" s="1"/>
  <c r="E39" i="4" s="1"/>
  <c r="E40" i="4" l="1"/>
  <c r="E42" i="4" s="1"/>
  <c r="F33" i="4"/>
  <c r="G33" i="4" s="1"/>
  <c r="G35" i="4" s="1"/>
  <c r="G37" i="4" s="1"/>
  <c r="G39" i="4" s="1"/>
  <c r="F35" i="4"/>
  <c r="F37" i="4" s="1"/>
  <c r="F39" i="4" s="1"/>
  <c r="F40" i="4" s="1"/>
  <c r="F42" i="4" s="1"/>
  <c r="G40" i="4" l="1"/>
  <c r="G42" i="4" s="1"/>
  <c r="B25" i="4" l="1"/>
  <c r="B23" i="4"/>
  <c r="B27" i="4" s="1"/>
  <c r="D26" i="4"/>
  <c r="E26" i="4" s="1"/>
  <c r="F26" i="4" s="1"/>
  <c r="G26" i="4" s="1"/>
  <c r="D24" i="4"/>
  <c r="D25" i="4" s="1"/>
  <c r="D22" i="4"/>
  <c r="D23" i="4" s="1"/>
  <c r="D21" i="4"/>
  <c r="D27" i="4" l="1"/>
  <c r="E21" i="4"/>
  <c r="E24" i="4" l="1"/>
  <c r="E25" i="4" s="1"/>
  <c r="E22" i="4"/>
  <c r="E23" i="4" s="1"/>
  <c r="F21" i="4"/>
  <c r="E27" i="4" l="1"/>
  <c r="E28" i="4" s="1"/>
  <c r="F24" i="4"/>
  <c r="F25" i="4" s="1"/>
  <c r="F22" i="4"/>
  <c r="F23" i="4" s="1"/>
  <c r="G21" i="4"/>
  <c r="G24" i="4" l="1"/>
  <c r="G25" i="4" s="1"/>
  <c r="G22" i="4"/>
  <c r="G23" i="4" s="1"/>
  <c r="G27" i="4"/>
  <c r="F27" i="4"/>
  <c r="F28" i="4" s="1"/>
  <c r="G28" i="4" l="1"/>
  <c r="C24" i="4" l="1"/>
  <c r="C25" i="4" s="1"/>
  <c r="C22" i="4"/>
  <c r="C23" i="4" s="1"/>
  <c r="C27" i="4" l="1"/>
  <c r="D28" i="4" l="1"/>
  <c r="C28" i="4"/>
</calcChain>
</file>

<file path=xl/sharedStrings.xml><?xml version="1.0" encoding="utf-8"?>
<sst xmlns="http://schemas.openxmlformats.org/spreadsheetml/2006/main" count="61" uniqueCount="41">
  <si>
    <t xml:space="preserve"> </t>
  </si>
  <si>
    <t>PSERS SUBSIDY</t>
  </si>
  <si>
    <t>Labor</t>
  </si>
  <si>
    <t>2013-2014</t>
  </si>
  <si>
    <t>MEDICAL</t>
  </si>
  <si>
    <t>FICA SUBSIDY</t>
  </si>
  <si>
    <t>LABOR INCREASE</t>
  </si>
  <si>
    <t>ASSUMPTIONS:</t>
  </si>
  <si>
    <t>EXPENSES:</t>
  </si>
  <si>
    <t>2014-2015</t>
  </si>
  <si>
    <t>2015-2016</t>
  </si>
  <si>
    <t>2016-2017</t>
  </si>
  <si>
    <t>2017-2018</t>
  </si>
  <si>
    <t>MEDICAL EXPENSE</t>
  </si>
  <si>
    <t>ALL %'S ESTIMATED</t>
  </si>
  <si>
    <t>CONSTANT # EMPLOYEES</t>
  </si>
  <si>
    <t>REVENUE:</t>
  </si>
  <si>
    <t>Tax Assessment</t>
  </si>
  <si>
    <t>2012-2013</t>
  </si>
  <si>
    <t>Collection Rate</t>
  </si>
  <si>
    <t>Net Tax Levy</t>
  </si>
  <si>
    <t>PSERS EXPENSE  RATE</t>
  </si>
  <si>
    <t>FICA EXPENSE RATE</t>
  </si>
  <si>
    <t>Net Prop Tax Increase From Previous Year</t>
  </si>
  <si>
    <t>PSERS EXPENSE</t>
  </si>
  <si>
    <t>FICA EXPENSE</t>
  </si>
  <si>
    <t>Gross Tax Levy</t>
  </si>
  <si>
    <t xml:space="preserve">Net (Deficit) </t>
  </si>
  <si>
    <t>Millage Rate</t>
  </si>
  <si>
    <t>Homestead/Farmstead Estimate</t>
  </si>
  <si>
    <t>MILLAGE INCREASE</t>
  </si>
  <si>
    <t>WARREN COUNTY SCHOOL DISTRICT</t>
  </si>
  <si>
    <t>NOTE:  THE ABOVE ANALYSIS INCLUDES ONLY THE EXPENSES AND REVENUES INDICATED ON THIS SPREADSHEET AND NOT THOSE OF THE ENTIRE DISTRICT.</t>
  </si>
  <si>
    <t>BUDGET</t>
  </si>
  <si>
    <t>ESTIMATED</t>
  </si>
  <si>
    <t>PROPERTY TAX REVENUE</t>
  </si>
  <si>
    <t>ANALYSIS OF LABOR/PSERS/FICA/MEDICAL EXPENDITURES VS.</t>
  </si>
  <si>
    <t>APRIL 29, 2013</t>
  </si>
  <si>
    <t>Net Real Estate Tax Revenue</t>
  </si>
  <si>
    <t>TOTAL NET EXPENDITURES</t>
  </si>
  <si>
    <t>NET INCREASE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</si>
</sst>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  <numFmt numFmtId="166" formatCode="#,##0.000_);\(#,##0.0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0" fontId="0" fillId="0" borderId="0" xfId="3" applyNumberFormat="1" applyFont="1"/>
    <xf numFmtId="164" fontId="0" fillId="0" borderId="0" xfId="1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5" xfId="0" applyFont="1" applyBorder="1" applyAlignment="1">
      <alignment horizontal="center"/>
    </xf>
    <xf numFmtId="164" fontId="0" fillId="0" borderId="0" xfId="1" applyNumberFormat="1" applyFont="1" applyBorder="1"/>
    <xf numFmtId="164" fontId="2" fillId="0" borderId="6" xfId="1" applyNumberFormat="1" applyFont="1" applyBorder="1"/>
    <xf numFmtId="10" fontId="3" fillId="0" borderId="0" xfId="3" applyNumberFormat="1" applyFont="1"/>
    <xf numFmtId="164" fontId="2" fillId="0" borderId="4" xfId="1" applyNumberFormat="1" applyFont="1" applyBorder="1"/>
    <xf numFmtId="0" fontId="0" fillId="0" borderId="0" xfId="0" applyAlignment="1">
      <alignment horizontal="right"/>
    </xf>
    <xf numFmtId="0" fontId="0" fillId="0" borderId="0" xfId="0" applyFill="1"/>
    <xf numFmtId="15" fontId="2" fillId="0" borderId="0" xfId="0" quotePrefix="1" applyNumberFormat="1" applyFont="1"/>
    <xf numFmtId="0" fontId="2" fillId="3" borderId="0" xfId="0" applyFont="1" applyFill="1"/>
    <xf numFmtId="0" fontId="2" fillId="2" borderId="0" xfId="0" applyFont="1" applyFill="1"/>
    <xf numFmtId="164" fontId="0" fillId="2" borderId="0" xfId="1" applyNumberFormat="1" applyFont="1" applyFill="1"/>
    <xf numFmtId="164" fontId="2" fillId="2" borderId="0" xfId="1" applyNumberFormat="1" applyFont="1" applyFill="1"/>
    <xf numFmtId="164" fontId="2" fillId="3" borderId="0" xfId="0" applyNumberFormat="1" applyFont="1" applyFill="1"/>
    <xf numFmtId="0" fontId="2" fillId="4" borderId="1" xfId="0" applyFont="1" applyFill="1" applyBorder="1"/>
    <xf numFmtId="0" fontId="0" fillId="4" borderId="2" xfId="0" applyFill="1" applyBorder="1"/>
    <xf numFmtId="164" fontId="2" fillId="4" borderId="2" xfId="0" applyNumberFormat="1" applyFont="1" applyFill="1" applyBorder="1"/>
    <xf numFmtId="164" fontId="2" fillId="4" borderId="3" xfId="0" applyNumberFormat="1" applyFont="1" applyFill="1" applyBorder="1"/>
    <xf numFmtId="165" fontId="0" fillId="0" borderId="0" xfId="0" applyNumberFormat="1" applyFill="1"/>
    <xf numFmtId="166" fontId="3" fillId="0" borderId="0" xfId="2" applyNumberFormat="1" applyFont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120" zoomScaleNormal="120" workbookViewId="0">
      <selection activeCell="A29" sqref="A29"/>
    </sheetView>
  </sheetViews>
  <sheetFormatPr defaultRowHeight="15" x14ac:dyDescent="0.25"/>
  <cols>
    <col min="1" max="1" width="38.7109375" bestFit="1" customWidth="1"/>
    <col min="2" max="7" width="17.42578125" bestFit="1" customWidth="1"/>
  </cols>
  <sheetData>
    <row r="1" spans="1:7" x14ac:dyDescent="0.25">
      <c r="A1" s="2" t="s">
        <v>31</v>
      </c>
    </row>
    <row r="2" spans="1:7" x14ac:dyDescent="0.25">
      <c r="A2" s="2" t="s">
        <v>36</v>
      </c>
      <c r="B2" s="2"/>
    </row>
    <row r="3" spans="1:7" x14ac:dyDescent="0.25">
      <c r="A3" s="2" t="s">
        <v>35</v>
      </c>
      <c r="B3" s="2"/>
    </row>
    <row r="4" spans="1:7" x14ac:dyDescent="0.25">
      <c r="A4" s="15" t="s">
        <v>37</v>
      </c>
    </row>
    <row r="7" spans="1:7" x14ac:dyDescent="0.25">
      <c r="A7" s="2" t="s">
        <v>7</v>
      </c>
      <c r="B7" s="2"/>
    </row>
    <row r="8" spans="1:7" x14ac:dyDescent="0.25">
      <c r="A8" s="6" t="s">
        <v>14</v>
      </c>
      <c r="B8" s="6"/>
    </row>
    <row r="9" spans="1:7" x14ac:dyDescent="0.25">
      <c r="A9" s="6" t="s">
        <v>15</v>
      </c>
      <c r="B9" s="1" t="s">
        <v>33</v>
      </c>
      <c r="C9" s="1" t="s">
        <v>34</v>
      </c>
      <c r="D9" s="1" t="s">
        <v>34</v>
      </c>
      <c r="E9" s="1" t="s">
        <v>34</v>
      </c>
      <c r="F9" s="1" t="s">
        <v>34</v>
      </c>
      <c r="G9" s="1" t="s">
        <v>34</v>
      </c>
    </row>
    <row r="10" spans="1:7" x14ac:dyDescent="0.25">
      <c r="B10" s="8" t="s">
        <v>18</v>
      </c>
      <c r="C10" s="8" t="s">
        <v>3</v>
      </c>
      <c r="D10" s="8" t="s">
        <v>9</v>
      </c>
      <c r="E10" s="8" t="s">
        <v>10</v>
      </c>
      <c r="F10" s="8" t="s">
        <v>11</v>
      </c>
      <c r="G10" s="8" t="s">
        <v>12</v>
      </c>
    </row>
    <row r="11" spans="1:7" x14ac:dyDescent="0.25">
      <c r="A11" t="s">
        <v>6</v>
      </c>
      <c r="B11" s="2"/>
      <c r="C11" s="11" t="s">
        <v>0</v>
      </c>
      <c r="D11" s="11">
        <v>2.5000000000000001E-2</v>
      </c>
      <c r="E11" s="11">
        <v>2.5000000000000001E-2</v>
      </c>
      <c r="F11" s="11">
        <v>2.5000000000000001E-2</v>
      </c>
      <c r="G11" s="11">
        <v>2.5000000000000001E-2</v>
      </c>
    </row>
    <row r="12" spans="1:7" x14ac:dyDescent="0.25">
      <c r="A12" t="s">
        <v>21</v>
      </c>
      <c r="B12" s="2"/>
      <c r="C12" s="11">
        <v>0.16930000000000001</v>
      </c>
      <c r="D12" s="11">
        <v>0.21310000000000001</v>
      </c>
      <c r="E12" s="11">
        <v>0.25800000000000001</v>
      </c>
      <c r="F12" s="11">
        <v>0.28299999999999997</v>
      </c>
      <c r="G12" s="11">
        <v>0.29149999999999998</v>
      </c>
    </row>
    <row r="13" spans="1:7" x14ac:dyDescent="0.25">
      <c r="A13" t="s">
        <v>22</v>
      </c>
      <c r="B13" s="11">
        <v>7.6499999999999999E-2</v>
      </c>
      <c r="C13" s="11">
        <v>7.6499999999999999E-2</v>
      </c>
      <c r="D13" s="11">
        <v>7.6499999999999999E-2</v>
      </c>
      <c r="E13" s="11">
        <v>7.6499999999999999E-2</v>
      </c>
      <c r="F13" s="11">
        <v>7.6499999999999999E-2</v>
      </c>
      <c r="G13" s="11">
        <v>7.6499999999999999E-2</v>
      </c>
    </row>
    <row r="14" spans="1:7" x14ac:dyDescent="0.25">
      <c r="A14" t="s">
        <v>4</v>
      </c>
      <c r="B14" s="11"/>
      <c r="C14" s="11"/>
      <c r="D14" s="11">
        <v>0.09</v>
      </c>
      <c r="E14" s="11">
        <v>0.09</v>
      </c>
      <c r="F14" s="11">
        <v>0.09</v>
      </c>
      <c r="G14" s="11">
        <v>0.09</v>
      </c>
    </row>
    <row r="15" spans="1:7" x14ac:dyDescent="0.25">
      <c r="A15" t="s">
        <v>1</v>
      </c>
      <c r="B15" s="11">
        <v>0.6</v>
      </c>
      <c r="C15" s="11">
        <v>0.6</v>
      </c>
      <c r="D15" s="11">
        <v>0.6</v>
      </c>
      <c r="E15" s="11">
        <v>0.6</v>
      </c>
      <c r="F15" s="11">
        <v>0.6</v>
      </c>
      <c r="G15" s="11">
        <v>0.6</v>
      </c>
    </row>
    <row r="16" spans="1:7" x14ac:dyDescent="0.25">
      <c r="A16" t="s">
        <v>5</v>
      </c>
      <c r="B16" s="11">
        <v>0.6</v>
      </c>
      <c r="C16" s="11">
        <v>0.6</v>
      </c>
      <c r="D16" s="11">
        <v>0.6</v>
      </c>
      <c r="E16" s="11">
        <v>0.6</v>
      </c>
      <c r="F16" s="11">
        <v>0.6</v>
      </c>
      <c r="G16" s="11">
        <v>0.6</v>
      </c>
    </row>
    <row r="17" spans="1:12" x14ac:dyDescent="0.25">
      <c r="A17" t="s">
        <v>30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9" spans="1:12" x14ac:dyDescent="0.25">
      <c r="B19" s="8" t="s">
        <v>18</v>
      </c>
      <c r="C19" s="8" t="s">
        <v>3</v>
      </c>
      <c r="D19" s="8" t="s">
        <v>9</v>
      </c>
      <c r="E19" s="8" t="s">
        <v>10</v>
      </c>
      <c r="F19" s="8" t="s">
        <v>11</v>
      </c>
      <c r="G19" s="8" t="s">
        <v>12</v>
      </c>
      <c r="H19" s="1" t="s">
        <v>0</v>
      </c>
      <c r="I19" s="1" t="s">
        <v>0</v>
      </c>
      <c r="J19" s="1"/>
      <c r="K19" s="2"/>
      <c r="L19" s="2"/>
    </row>
    <row r="20" spans="1:12" x14ac:dyDescent="0.25">
      <c r="A20" s="2" t="s">
        <v>8</v>
      </c>
      <c r="B20" s="2"/>
      <c r="C20" s="3"/>
      <c r="D20" s="3"/>
      <c r="E20" s="3"/>
      <c r="F20" s="3"/>
      <c r="G20" s="3"/>
      <c r="H20" s="3"/>
      <c r="I20" s="3"/>
      <c r="J20" s="3"/>
    </row>
    <row r="21" spans="1:12" x14ac:dyDescent="0.25">
      <c r="A21" t="s">
        <v>2</v>
      </c>
      <c r="B21" s="5">
        <v>29963067.530000001</v>
      </c>
      <c r="C21" s="5">
        <v>30800719.699999999</v>
      </c>
      <c r="D21" s="5">
        <f>+C21*(1+D11)</f>
        <v>31570737.692499995</v>
      </c>
      <c r="E21" s="5">
        <f t="shared" ref="E21:G21" si="0">+D21*(1+E11)</f>
        <v>32360006.134812493</v>
      </c>
      <c r="F21" s="5">
        <f t="shared" si="0"/>
        <v>33169006.288182802</v>
      </c>
      <c r="G21" s="5">
        <f t="shared" si="0"/>
        <v>33998231.445387371</v>
      </c>
    </row>
    <row r="22" spans="1:12" x14ac:dyDescent="0.25">
      <c r="A22" t="s">
        <v>24</v>
      </c>
      <c r="B22" s="5">
        <v>3512625.91</v>
      </c>
      <c r="C22" s="5">
        <f>+C21*C12</f>
        <v>5214561.8452099999</v>
      </c>
      <c r="D22" s="5">
        <f t="shared" ref="D22:G22" si="1">+D21*D12</f>
        <v>6727724.2022717493</v>
      </c>
      <c r="E22" s="5">
        <f t="shared" si="1"/>
        <v>8348881.5827816231</v>
      </c>
      <c r="F22" s="5">
        <f t="shared" si="1"/>
        <v>9386828.7795557324</v>
      </c>
      <c r="G22" s="5">
        <f t="shared" si="1"/>
        <v>9910484.4663304184</v>
      </c>
    </row>
    <row r="23" spans="1:12" x14ac:dyDescent="0.25">
      <c r="A23" t="s">
        <v>1</v>
      </c>
      <c r="B23" s="5">
        <f>+B22*B15*-1</f>
        <v>-2107575.5460000001</v>
      </c>
      <c r="C23" s="5">
        <f>+C22*C15*-1</f>
        <v>-3128737.1071259999</v>
      </c>
      <c r="D23" s="5">
        <f t="shared" ref="D23:G23" si="2">+D22*D15*-1</f>
        <v>-4036634.5213630493</v>
      </c>
      <c r="E23" s="5">
        <f t="shared" si="2"/>
        <v>-5009328.9496689737</v>
      </c>
      <c r="F23" s="5">
        <f t="shared" si="2"/>
        <v>-5632097.2677334389</v>
      </c>
      <c r="G23" s="5">
        <f t="shared" si="2"/>
        <v>-5946290.679798251</v>
      </c>
    </row>
    <row r="24" spans="1:12" x14ac:dyDescent="0.25">
      <c r="A24" t="s">
        <v>25</v>
      </c>
      <c r="B24" s="5">
        <v>2252052.65</v>
      </c>
      <c r="C24" s="5">
        <f>+C21*C13</f>
        <v>2356255.0570499999</v>
      </c>
      <c r="D24" s="5">
        <f t="shared" ref="D24:G24" si="3">+D21*D13</f>
        <v>2415161.4334762497</v>
      </c>
      <c r="E24" s="5">
        <f t="shared" si="3"/>
        <v>2475540.4693131559</v>
      </c>
      <c r="F24" s="5">
        <f t="shared" si="3"/>
        <v>2537428.9810459842</v>
      </c>
      <c r="G24" s="5">
        <f t="shared" si="3"/>
        <v>2600864.7055721339</v>
      </c>
    </row>
    <row r="25" spans="1:12" x14ac:dyDescent="0.25">
      <c r="A25" t="s">
        <v>5</v>
      </c>
      <c r="B25" s="5">
        <f>+B24*B16*-1</f>
        <v>-1351231.5899999999</v>
      </c>
      <c r="C25" s="5">
        <f>+C24*C16*-1</f>
        <v>-1413753.0342299999</v>
      </c>
      <c r="D25" s="5">
        <f t="shared" ref="D25:G25" si="4">+D24*D16*-1</f>
        <v>-1449096.8600857498</v>
      </c>
      <c r="E25" s="5">
        <f t="shared" si="4"/>
        <v>-1485324.2815878934</v>
      </c>
      <c r="F25" s="5">
        <f t="shared" si="4"/>
        <v>-1522457.3886275904</v>
      </c>
      <c r="G25" s="5">
        <f t="shared" si="4"/>
        <v>-1560518.8233432802</v>
      </c>
    </row>
    <row r="26" spans="1:12" x14ac:dyDescent="0.25">
      <c r="A26" t="s">
        <v>13</v>
      </c>
      <c r="B26" s="5">
        <v>8258668.5300000003</v>
      </c>
      <c r="C26" s="5">
        <v>8969000</v>
      </c>
      <c r="D26" s="5">
        <f>+C26*(1+D14)</f>
        <v>9776210</v>
      </c>
      <c r="E26" s="5">
        <f t="shared" ref="E26:G26" si="5">+D26*(1+E14)</f>
        <v>10656068.9</v>
      </c>
      <c r="F26" s="5">
        <f t="shared" si="5"/>
        <v>11615115.101000002</v>
      </c>
      <c r="G26" s="5">
        <f t="shared" si="5"/>
        <v>12660475.460090002</v>
      </c>
    </row>
    <row r="27" spans="1:12" ht="15.75" thickBot="1" x14ac:dyDescent="0.3">
      <c r="A27" s="2" t="s">
        <v>39</v>
      </c>
      <c r="B27" s="12">
        <f>SUM(B21:B26)</f>
        <v>40527607.483999997</v>
      </c>
      <c r="C27" s="12">
        <f>SUM(C21:C26)</f>
        <v>42798046.460903995</v>
      </c>
      <c r="D27" s="12">
        <f t="shared" ref="D27:G27" si="6">SUM(D21:D26)</f>
        <v>45004101.946799196</v>
      </c>
      <c r="E27" s="12">
        <f t="shared" si="6"/>
        <v>47345843.85565041</v>
      </c>
      <c r="F27" s="12">
        <f t="shared" si="6"/>
        <v>49553824.493423492</v>
      </c>
      <c r="G27" s="12">
        <f t="shared" si="6"/>
        <v>51663246.574238397</v>
      </c>
    </row>
    <row r="28" spans="1:12" ht="15.75" thickTop="1" x14ac:dyDescent="0.25">
      <c r="A28" s="17" t="s">
        <v>40</v>
      </c>
      <c r="B28" s="18"/>
      <c r="C28" s="19">
        <f>+C27-B27</f>
        <v>2270438.9769039974</v>
      </c>
      <c r="D28" s="19">
        <f>+D27-C27</f>
        <v>2206055.4858952016</v>
      </c>
      <c r="E28" s="19">
        <f t="shared" ref="E28:G28" si="7">+E27-D27</f>
        <v>2341741.9088512138</v>
      </c>
      <c r="F28" s="19">
        <f t="shared" si="7"/>
        <v>2207980.6377730817</v>
      </c>
      <c r="G28" s="19">
        <f t="shared" si="7"/>
        <v>2109422.0808149055</v>
      </c>
    </row>
    <row r="29" spans="1:12" x14ac:dyDescent="0.25">
      <c r="C29" s="5"/>
      <c r="D29" s="5"/>
      <c r="E29" s="5"/>
      <c r="F29" s="5"/>
      <c r="G29" s="5"/>
    </row>
    <row r="30" spans="1:12" x14ac:dyDescent="0.25">
      <c r="B30" s="8" t="s">
        <v>18</v>
      </c>
      <c r="C30" s="8" t="s">
        <v>3</v>
      </c>
      <c r="D30" s="8" t="s">
        <v>9</v>
      </c>
      <c r="E30" s="8" t="s">
        <v>10</v>
      </c>
      <c r="F30" s="8" t="s">
        <v>11</v>
      </c>
      <c r="G30" s="8" t="s">
        <v>12</v>
      </c>
    </row>
    <row r="31" spans="1:12" hidden="1" x14ac:dyDescent="0.25">
      <c r="C31" s="4">
        <f>+C33/B33-1</f>
        <v>1.2641082814939253E-3</v>
      </c>
    </row>
    <row r="32" spans="1:12" x14ac:dyDescent="0.25">
      <c r="A32" s="2" t="s">
        <v>16</v>
      </c>
      <c r="B32" s="2"/>
    </row>
    <row r="33" spans="1:7" x14ac:dyDescent="0.25">
      <c r="A33" t="s">
        <v>17</v>
      </c>
      <c r="B33" s="5">
        <v>452421686</v>
      </c>
      <c r="C33" s="5">
        <v>452993596</v>
      </c>
      <c r="D33" s="5">
        <f>+C33*(1+$C$31)</f>
        <v>453566228.95616734</v>
      </c>
      <c r="E33" s="5">
        <f>+D33*(1+$C$31)</f>
        <v>454139585.78239679</v>
      </c>
      <c r="F33" s="5">
        <f>+E33*(1+$C$31)</f>
        <v>454713667.39373857</v>
      </c>
      <c r="G33" s="5">
        <f>+F33*(1+$C$31)</f>
        <v>455288474.70639944</v>
      </c>
    </row>
    <row r="34" spans="1:7" x14ac:dyDescent="0.25">
      <c r="A34" s="13" t="s">
        <v>28</v>
      </c>
      <c r="B34">
        <v>50.965800000000002</v>
      </c>
      <c r="C34" s="25">
        <f>+B34+C17</f>
        <v>50.965800000000002</v>
      </c>
      <c r="D34" s="14">
        <f t="shared" ref="D34:G34" si="8">+C34*(1+D17)</f>
        <v>50.965800000000002</v>
      </c>
      <c r="E34" s="14">
        <f t="shared" si="8"/>
        <v>50.965800000000002</v>
      </c>
      <c r="F34" s="14">
        <f t="shared" si="8"/>
        <v>50.965800000000002</v>
      </c>
      <c r="G34" s="14">
        <f t="shared" si="8"/>
        <v>50.965800000000002</v>
      </c>
    </row>
    <row r="35" spans="1:7" x14ac:dyDescent="0.25">
      <c r="A35" s="2" t="s">
        <v>26</v>
      </c>
      <c r="B35" s="10">
        <f>+B33*B34/1000</f>
        <v>23058033.164338801</v>
      </c>
      <c r="C35" s="10">
        <f t="shared" ref="C35:G35" si="9">+C33*C34/1000</f>
        <v>23087181.015016802</v>
      </c>
      <c r="D35" s="10">
        <f t="shared" si="9"/>
        <v>23116365.711734235</v>
      </c>
      <c r="E35" s="10">
        <f t="shared" si="9"/>
        <v>23145587.301068477</v>
      </c>
      <c r="F35" s="10">
        <f t="shared" si="9"/>
        <v>23174845.829655804</v>
      </c>
      <c r="G35" s="10">
        <f t="shared" si="9"/>
        <v>23204141.344191413</v>
      </c>
    </row>
    <row r="36" spans="1:7" x14ac:dyDescent="0.25">
      <c r="A36" t="s">
        <v>29</v>
      </c>
      <c r="B36" s="9">
        <v>2734651</v>
      </c>
      <c r="C36" s="9">
        <v>2734754</v>
      </c>
      <c r="D36" s="9">
        <v>2734754</v>
      </c>
      <c r="E36" s="9">
        <v>2734754</v>
      </c>
      <c r="F36" s="9">
        <v>2734754</v>
      </c>
      <c r="G36" s="9">
        <v>2734754</v>
      </c>
    </row>
    <row r="37" spans="1:7" x14ac:dyDescent="0.25">
      <c r="A37" s="2" t="s">
        <v>20</v>
      </c>
      <c r="B37" s="10">
        <f>+B35-B36</f>
        <v>20323382.164338801</v>
      </c>
      <c r="C37" s="10">
        <f t="shared" ref="C37:G37" si="10">+C35-C36</f>
        <v>20352427.015016802</v>
      </c>
      <c r="D37" s="10">
        <f t="shared" si="10"/>
        <v>20381611.711734235</v>
      </c>
      <c r="E37" s="10">
        <f t="shared" si="10"/>
        <v>20410833.301068477</v>
      </c>
      <c r="F37" s="10">
        <f t="shared" si="10"/>
        <v>20440091.829655804</v>
      </c>
      <c r="G37" s="10">
        <f t="shared" si="10"/>
        <v>20469387.344191413</v>
      </c>
    </row>
    <row r="38" spans="1:7" x14ac:dyDescent="0.25">
      <c r="A38" t="s">
        <v>19</v>
      </c>
      <c r="B38" s="4">
        <v>0.8931</v>
      </c>
      <c r="C38" s="4">
        <v>0.9</v>
      </c>
      <c r="D38" s="4">
        <v>0.9</v>
      </c>
      <c r="E38" s="4">
        <v>0.9</v>
      </c>
      <c r="F38" s="4">
        <v>0.9</v>
      </c>
      <c r="G38" s="4">
        <v>0.9</v>
      </c>
    </row>
    <row r="39" spans="1:7" x14ac:dyDescent="0.25">
      <c r="A39" s="2" t="s">
        <v>38</v>
      </c>
      <c r="B39" s="10">
        <f t="shared" ref="B39:G39" si="11">+B37*B38</f>
        <v>18150812.610970985</v>
      </c>
      <c r="C39" s="10">
        <f t="shared" si="11"/>
        <v>18317184.313515123</v>
      </c>
      <c r="D39" s="10">
        <f t="shared" si="11"/>
        <v>18343450.540560812</v>
      </c>
      <c r="E39" s="10">
        <f t="shared" si="11"/>
        <v>18369749.97096163</v>
      </c>
      <c r="F39" s="10">
        <f t="shared" si="11"/>
        <v>18396082.646690223</v>
      </c>
      <c r="G39" s="10">
        <f t="shared" si="11"/>
        <v>18422448.609772272</v>
      </c>
    </row>
    <row r="40" spans="1:7" s="2" customFormat="1" x14ac:dyDescent="0.25">
      <c r="A40" s="16" t="s">
        <v>23</v>
      </c>
      <c r="B40" s="20"/>
      <c r="C40" s="20">
        <f>+C39-B39</f>
        <v>166371.70254413784</v>
      </c>
      <c r="D40" s="20">
        <f t="shared" ref="D40:G40" si="12">+D39-C39</f>
        <v>26266.227045688778</v>
      </c>
      <c r="E40" s="20">
        <f t="shared" si="12"/>
        <v>26299.430400818586</v>
      </c>
      <c r="F40" s="20">
        <f t="shared" si="12"/>
        <v>26332.675728593022</v>
      </c>
      <c r="G40" s="20">
        <f t="shared" si="12"/>
        <v>26365.963082049042</v>
      </c>
    </row>
    <row r="41" spans="1:7" ht="15.75" thickBot="1" x14ac:dyDescent="0.3">
      <c r="B41" s="7"/>
      <c r="C41" s="7"/>
      <c r="D41" s="7"/>
      <c r="E41" s="7"/>
      <c r="F41" s="7"/>
      <c r="G41" s="7"/>
    </row>
    <row r="42" spans="1:7" ht="15.75" thickBot="1" x14ac:dyDescent="0.3">
      <c r="A42" s="21" t="s">
        <v>27</v>
      </c>
      <c r="B42" s="22"/>
      <c r="C42" s="23">
        <f>+C40-C28</f>
        <v>-2104067.2743598595</v>
      </c>
      <c r="D42" s="23">
        <f t="shared" ref="D42:G42" si="13">+D40-D28</f>
        <v>-2179789.2588495128</v>
      </c>
      <c r="E42" s="23">
        <f t="shared" si="13"/>
        <v>-2315442.4784503952</v>
      </c>
      <c r="F42" s="23">
        <f t="shared" si="13"/>
        <v>-2181647.9620444886</v>
      </c>
      <c r="G42" s="24">
        <f t="shared" si="13"/>
        <v>-2083056.1177328564</v>
      </c>
    </row>
    <row r="45" spans="1:7" x14ac:dyDescent="0.25">
      <c r="A45" s="2" t="s">
        <v>32</v>
      </c>
    </row>
  </sheetData>
  <pageMargins left="0.7" right="0.7" top="0.75" bottom="0.75" header="0.3" footer="0.3"/>
  <pageSetup scale="76" orientation="landscape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Expense.Tax Rev Analysis</vt:lpstr>
      <vt:lpstr>'Expense.Tax Rev Analysis'!Print_Area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terrillre</dc:creator>
  <cp:lastModifiedBy>Huck, Ruth</cp:lastModifiedBy>
  <cp:lastPrinted>2013-04-29T20:01:24Z</cp:lastPrinted>
  <dcterms:created xsi:type="dcterms:W3CDTF">2011-03-04T19:56:43Z</dcterms:created>
  <dcterms:modified xsi:type="dcterms:W3CDTF">2013-05-07T17:41:44Z</dcterms:modified>
</cp:coreProperties>
</file>